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Dept\Communications Department\Accessibility\To Remediate\Budget\"/>
    </mc:Choice>
  </mc:AlternateContent>
  <workbookProtection workbookPassword="E876" lockStructure="1"/>
  <bookViews>
    <workbookView xWindow="540" yWindow="285" windowWidth="18195" windowHeight="8505"/>
  </bookViews>
  <sheets>
    <sheet name="Statewide Program Descriptions" sheetId="1" r:id="rId1"/>
  </sheets>
  <definedNames>
    <definedName name="ColumnTitle" localSheetId="0">'Statewide Program Descriptions'!$1:$1</definedName>
  </definedNames>
  <calcPr calcId="152511"/>
</workbook>
</file>

<file path=xl/calcChain.xml><?xml version="1.0" encoding="utf-8"?>
<calcChain xmlns="http://schemas.openxmlformats.org/spreadsheetml/2006/main">
  <c r="C19" i="1" l="1"/>
  <c r="C54" i="1" l="1"/>
  <c r="D54" i="1"/>
  <c r="C53" i="1"/>
  <c r="D53" i="1"/>
  <c r="C52" i="1"/>
  <c r="D52" i="1"/>
  <c r="C51" i="1"/>
  <c r="D51" i="1"/>
  <c r="C50" i="1"/>
  <c r="D50" i="1"/>
  <c r="C49" i="1"/>
  <c r="D49" i="1"/>
  <c r="C48" i="1"/>
  <c r="D48" i="1"/>
  <c r="C47" i="1"/>
  <c r="D47" i="1"/>
  <c r="C46" i="1"/>
  <c r="D46" i="1"/>
  <c r="C45" i="1"/>
  <c r="D45" i="1"/>
  <c r="C44" i="1"/>
  <c r="D44" i="1"/>
  <c r="C43" i="1"/>
  <c r="D43" i="1"/>
  <c r="C42" i="1"/>
  <c r="D42" i="1"/>
  <c r="C41" i="1"/>
  <c r="D41" i="1"/>
  <c r="C40" i="1"/>
  <c r="D40" i="1"/>
  <c r="C39" i="1"/>
  <c r="D39" i="1"/>
  <c r="C38" i="1"/>
  <c r="D38" i="1"/>
  <c r="C37" i="1"/>
  <c r="D37" i="1"/>
  <c r="C36" i="1"/>
  <c r="D36" i="1"/>
  <c r="C35" i="1"/>
  <c r="D35" i="1"/>
  <c r="C34" i="1"/>
  <c r="D34" i="1"/>
  <c r="D33" i="1"/>
  <c r="C32" i="1"/>
  <c r="D32" i="1"/>
  <c r="C31" i="1"/>
  <c r="D31" i="1"/>
  <c r="D30" i="1"/>
  <c r="C29" i="1"/>
  <c r="D29" i="1"/>
  <c r="C28" i="1"/>
  <c r="D28" i="1"/>
  <c r="C27" i="1"/>
  <c r="D27" i="1"/>
  <c r="C26" i="1"/>
  <c r="D26" i="1"/>
  <c r="C25" i="1"/>
  <c r="D25" i="1"/>
  <c r="C24" i="1"/>
  <c r="D24" i="1"/>
  <c r="D23" i="1"/>
  <c r="C22" i="1"/>
  <c r="D22" i="1"/>
  <c r="C21" i="1"/>
  <c r="D21" i="1"/>
  <c r="C20" i="1"/>
  <c r="D20" i="1"/>
  <c r="D19" i="1"/>
  <c r="C18" i="1"/>
  <c r="D18" i="1"/>
  <c r="C17" i="1"/>
  <c r="D17" i="1"/>
  <c r="C16" i="1"/>
  <c r="D16" i="1"/>
  <c r="C15" i="1"/>
  <c r="D15" i="1"/>
  <c r="C14" i="1"/>
  <c r="D14" i="1"/>
  <c r="C13" i="1"/>
  <c r="D13" i="1"/>
  <c r="C12" i="1"/>
  <c r="D12" i="1"/>
  <c r="C11" i="1"/>
  <c r="D11" i="1"/>
  <c r="C10" i="1"/>
  <c r="D10" i="1"/>
  <c r="C8" i="1"/>
  <c r="D8" i="1"/>
  <c r="C7" i="1"/>
  <c r="D7" i="1"/>
  <c r="C6" i="1"/>
  <c r="D6" i="1"/>
  <c r="C5" i="1"/>
  <c r="D5" i="1"/>
  <c r="C4" i="1"/>
  <c r="D4" i="1"/>
  <c r="C3" i="1"/>
  <c r="D3" i="1"/>
  <c r="C2" i="1"/>
  <c r="D2" i="1"/>
</calcChain>
</file>

<file path=xl/sharedStrings.xml><?xml version="1.0" encoding="utf-8"?>
<sst xmlns="http://schemas.openxmlformats.org/spreadsheetml/2006/main" count="86" uniqueCount="85">
  <si>
    <t>Statewide Program Name</t>
  </si>
  <si>
    <t>Statewide Program Description</t>
  </si>
  <si>
    <t>Healthy Citizens &amp; Strong Families</t>
  </si>
  <si>
    <t>Wellness</t>
  </si>
  <si>
    <t>Refers to the efforts that the State of Oklahoma is making to improve the physical and mental health, safety, and well-being of Oklahoma mothers and their infants.</t>
  </si>
  <si>
    <t>Refers to the efforts that the State of Oklahoma is making to both promote healthy nutrition and physical activity behaviors and improve health outcomes related to overweight and obesity.</t>
  </si>
  <si>
    <t>Refers to the efforts that the State of Oklahoma is making to prevent tobacco initiation and reduce existing use of tobacco products.</t>
  </si>
  <si>
    <t>Refers to the efforts that the State of Oklahoma is making to reduce prescription drug and substance abuse.</t>
  </si>
  <si>
    <t>Prevention</t>
  </si>
  <si>
    <t>Refers to the efforts that the State of Oklahoma is making to safeguard Oklahomans from infectious and vaccine-preventable disease.</t>
  </si>
  <si>
    <t>Refers to the efforts that the State of Oklahoma is making to protect its citizens from personal harm and ensure they reach their optimal lifespans.</t>
  </si>
  <si>
    <t>Refers to the efforts that the State of Oklahoma is making to provide citizens with the safest, most affordable food supply and public drinking water, in order to protect the public from food and waterborne illnesses.</t>
  </si>
  <si>
    <t>A0103</t>
  </si>
  <si>
    <t>CHRONIC DISEASE</t>
  </si>
  <si>
    <t>Refers to the efforts that the State of Oklahoma is making to help reduce the number of Oklahomans whose health is affected by chronic diseases.</t>
  </si>
  <si>
    <t>Access</t>
  </si>
  <si>
    <t>Refers to the efforts that the State of Oklahoma is making to ensure access to affordable, quality health care in order to improve health outcomes for its citizens.</t>
  </si>
  <si>
    <t>Refers to the efforts that the State of Oklahoma is making to provide access to quality mental health treatment and awareness of mental health topics.</t>
  </si>
  <si>
    <t>Social Stability</t>
  </si>
  <si>
    <t>Refers to the efforts that the State of Oklahoma is making to provide a safe environment for children to live, learn, and grow with their families.</t>
  </si>
  <si>
    <t>Refers to the efforts that the State of Oklahoma is making to support independence and protect the quality of life for the elderly.</t>
  </si>
  <si>
    <t>Safe Citizens &amp; Secure Communities</t>
  </si>
  <si>
    <t>Public Protection</t>
  </si>
  <si>
    <t>Refers to the efforts that the State of Oklahoma is making to ensure safe and secure incarceration of offenders, and provide opportunities for rehabilitation and reintegration to reduce recidivism.</t>
  </si>
  <si>
    <t xml:space="preserve">Refers to the efforts that the State of Oklahoma is making to provide a safe and efficient transportation network and effective functioning of water impoundment structures. </t>
  </si>
  <si>
    <t>Refers to the efforts that the State of Oklahoma is making to prepare for, respond to, recover from, mitigate against, and prevent any natural or man-made disasters.</t>
  </si>
  <si>
    <t>Law Enforcement</t>
  </si>
  <si>
    <t>Refers to the efforts that the State of Oklahoma is making to protect against and respond to violent and non-violent crime.</t>
  </si>
  <si>
    <t>Refers to the efforts that the State of Oklahoma is making to reduce the availability, sale, demand, and use of illegal narcotics and educate the public on drug use and prevention.</t>
  </si>
  <si>
    <t>Refers to the efforts that the State of Oklahoma is making to reduce the number and severity of traffic accidents, while maintaining a safe driving environment.</t>
  </si>
  <si>
    <t>Environmental Stability</t>
  </si>
  <si>
    <t>Refers to the efforts that the State of Oklahoma is making to protect, preserve, and restore outdoor air quality.</t>
  </si>
  <si>
    <t>Refers to the efforts that the State of Oklahoma is making to protect and restore its waters and aquatic life through effective management, conservation, and distribution.</t>
  </si>
  <si>
    <t>Refers to the efforts that the State of Oklahoma is making to conserve, protect, and restore its land and related resources.</t>
  </si>
  <si>
    <t>Educated Citizens &amp; Exemplary Schools</t>
  </si>
  <si>
    <t>Opportunity</t>
  </si>
  <si>
    <t>Early Childhood Education</t>
  </si>
  <si>
    <t>Refers to efforts that the State of Oklahoma is making to ensure that children have the opportunity to develop the skills they need to learn throughout early childhood.</t>
  </si>
  <si>
    <t>Refers to the efforts that the State of Oklahoma is making to provide financial support for education to students based on household income.</t>
  </si>
  <si>
    <t>Refers to the efforts that the State of Oklahoma is making to provide opportunity and promote excellence in education from infancy to adulthood for citizens with disabilities.</t>
  </si>
  <si>
    <t xml:space="preserve">Refers to efforts that the State of Oklahoma is making to provide various course offerings to enrich academic opportunities for students. </t>
  </si>
  <si>
    <t>Refers to the efforts that the State of Oklahoma is making to support the successful completion of high school or its equivalent.</t>
  </si>
  <si>
    <t xml:space="preserve">Refers to the efforts that the State of Oklahoma is making to ensure that students are academically prepared for higher learning. </t>
  </si>
  <si>
    <t xml:space="preserve">Refers to the efforts that the State of Oklahoma is making to support achievement in workforce training for its citizens. </t>
  </si>
  <si>
    <t>Quality</t>
  </si>
  <si>
    <t xml:space="preserve">Refers to the efforts that the State of Oklahoma is making to develop and maintain high-performing schools that are conducive to learning. </t>
  </si>
  <si>
    <t>Refers to the efforts that the State of Oklahoma is making to foster student success in the classroom.</t>
  </si>
  <si>
    <t>Educator Quality</t>
  </si>
  <si>
    <t xml:space="preserve">Refers to the efforts that the State of Oklahoma is making to recruit, develop, and retain high-quality teachers and educational leaders.
</t>
  </si>
  <si>
    <t>Effective Services &amp; Accountable Government</t>
  </si>
  <si>
    <t>Transparency</t>
  </si>
  <si>
    <t>Refers to the efforts that the State of Oklahoma is making to provide its citizens with reasonable online access to information regarding state government.</t>
  </si>
  <si>
    <t>Refers to the efforts that the State of Oklahoma is making to provide its citizens reasonable online access to information regarding the progress and outcomes of Statewide Programs.</t>
  </si>
  <si>
    <t>Efficiency</t>
  </si>
  <si>
    <t>Refers to the efforts that the State of Oklahoma is making to provide efficient online services to its citizens.</t>
  </si>
  <si>
    <t>Refers to the efforts that the State of Oklahoma is making to become more efficient in its use of energy regarding state-owned assets.</t>
  </si>
  <si>
    <t>Refers to the efforts that the State of Oklahoma is making to efficiently leverage resources through enterprise-wide shared services.</t>
  </si>
  <si>
    <t>Refers to the efforts that the State of Oklahoma is making to efficiently attract, manage, develop, and retain human capital within state government.</t>
  </si>
  <si>
    <t>Fiscal Responsibility</t>
  </si>
  <si>
    <t>Refers to the efforts that the State of Oklahoma is making to ensure fiscal responsibility through the efficient estimation, collection, and apportionment of revenues as well as the proper monitoring of budget execution.</t>
  </si>
  <si>
    <t>Refers to the efforts that the State of Oklahoma is making to ensure fiscal responsibility through the effective monitoring and management of debts and liabilities.</t>
  </si>
  <si>
    <t>Refers to the efforts that the State of Oklahoma is making to ensure fiscal responsibility through proper recording, regular assurance activities, and adequate internal controls.</t>
  </si>
  <si>
    <t>Prosperous Citizens and Thriving Economy</t>
  </si>
  <si>
    <t>Vitality</t>
  </si>
  <si>
    <t>Refers to the efforts that the State of Oklahoma is making to support the creation of small businesses to address market demands and new market development.</t>
  </si>
  <si>
    <t>Refers to the efforts that the State of Oklahoma is making to encourage business development, expansion, and increased production capacity.</t>
  </si>
  <si>
    <t>Refers to the efforts that the State of Oklahoma is making to enable business growth through technology, research, and development.</t>
  </si>
  <si>
    <t>Properity</t>
  </si>
  <si>
    <t>Refers to efforts made by the state of Oklahoma to increase and support the wealth of its citizens and to generate wealth within the state.</t>
  </si>
  <si>
    <t>Refers to the efforts that the state of Oklahoma is making to affect employment and wages.</t>
  </si>
  <si>
    <t>Refers to the efforts that the state of Oklahoma is making to increase the total number of citizens in the workforce.</t>
  </si>
  <si>
    <t>Key Economic Systems</t>
  </si>
  <si>
    <t>Refers to the efforts that the State of Oklahoma is making to partner, support, grow, and regulate Aerospace and Defense.</t>
  </si>
  <si>
    <t>Refers to the efforts that the State of Oklahoma is making to partner, support, grow, and regulate  Energy industries.</t>
  </si>
  <si>
    <t>Refers to the efforts that the State of Oklahoma is making to partner, support, grow, and regulate Agriculture and Biosciences.</t>
  </si>
  <si>
    <t>Refers to the efforts that the State of Oklahoma is making to partner, support, grow, and regulate Information and Financial Services.</t>
  </si>
  <si>
    <t>Refers to the efforts that the State of Oklahoma is making to partner, support, grow, and regulate Transportation and Distribution.</t>
  </si>
  <si>
    <t>Postsecondary Education</t>
  </si>
  <si>
    <t>Refers to the efforts that the State of Oklahoma is making to support academic and technical attainment in postsecondary education.</t>
  </si>
  <si>
    <t>If, at this time, an agency does not align all or part of its funding with a currently identified statewide program, those dollars are assigned to "No Program" or "Other." In some cases, government functions do not fall under one of the currently identified priorities, called statewide programs, but are still vital to the State of Oklahoma. Performance informed budgeting is an evolving process, where current programs are continuously evaluated and other potential programs are being explored. More information may be found within the tab called "No Program" or “Other.”</t>
  </si>
  <si>
    <t>No Program/Other</t>
  </si>
  <si>
    <t>Statewide Program Code</t>
  </si>
  <si>
    <t>Achievement</t>
  </si>
  <si>
    <t>Statewide Goal Name</t>
  </si>
  <si>
    <t>Statewide Topic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</si>
</sst>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6">
    <font>
      <sz val="11"/>
      <color theme="1"/>
      <name val="Calibri"/>
      <family val="2"/>
      <scheme val="minor"/>
    </font>
    <font>
      <sz val="11"/>
      <color theme="0"/>
      <name val="Calibri"/>
      <family val="2"/>
      <scheme val="minor"/>
    </font>
    <font>
      <b/>
      <sz val="11"/>
      <name val="Gotham"/>
    </font>
    <font>
      <sz val="11"/>
      <color theme="1"/>
      <name val="Calibri"/>
      <family val="2"/>
    </font>
    <font>
      <sz val="10"/>
      <name val="Arial"/>
      <family val="2"/>
    </font>
    <font>
      <b/>
      <sz val="11"/>
      <color theme="1"/>
      <name val="Calibri"/>
      <family val="2"/>
      <scheme val="minor"/>
    </font>
  </fonts>
  <fills count="30">
    <fill>
      <patternFill patternType="none"/>
    </fill>
    <fill>
      <patternFill patternType="gray125"/>
    </fill>
    <fill>
      <patternFill patternType="solid">
        <fgColor theme="3" tint="0.79998168889431442"/>
        <bgColor indexed="64"/>
      </patternFill>
    </fill>
    <fill>
      <patternFill patternType="solid">
        <fgColor rgb="FF002060"/>
        <bgColor indexed="64"/>
      </patternFill>
    </fill>
    <fill>
      <patternFill patternType="solid">
        <fgColor rgb="FF00A1DE"/>
        <bgColor indexed="64"/>
      </patternFill>
    </fill>
    <fill>
      <patternFill patternType="solid">
        <fgColor rgb="FF92D050"/>
        <bgColor indexed="64"/>
      </patternFill>
    </fill>
    <fill>
      <patternFill patternType="solid">
        <fgColor theme="5" tint="0.39994506668294322"/>
        <bgColor indexed="64"/>
      </patternFill>
    </fill>
    <fill>
      <patternFill patternType="solid">
        <fgColor rgb="FFFFFFCC"/>
        <bgColor indexed="64"/>
      </patternFill>
    </fill>
    <fill>
      <patternFill patternType="solid">
        <fgColor theme="6" tint="0.39994506668294322"/>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4"/>
        <bgColor indexed="64"/>
      </patternFill>
    </fill>
    <fill>
      <patternFill patternType="solid">
        <fgColor theme="7"/>
        <bgColor indexed="64"/>
      </patternFill>
    </fill>
    <fill>
      <patternFill patternType="solid">
        <fgColor theme="9"/>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bgColor indexed="64"/>
      </patternFill>
    </fill>
    <fill>
      <patternFill patternType="solid">
        <fgColor theme="5" tint="-0.499984740745262"/>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theme="0" tint="-0.14999847407452621"/>
        <bgColor indexed="64"/>
      </patternFill>
    </fill>
    <fill>
      <patternFill patternType="solid">
        <fgColor theme="2"/>
        <bgColor indexed="64"/>
      </patternFill>
    </fill>
    <fill>
      <patternFill patternType="solid">
        <fgColor theme="1" tint="0.249977111117893"/>
        <bgColor indexed="64"/>
      </patternFill>
    </fill>
    <fill>
      <patternFill patternType="solid">
        <fgColor theme="1"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12">
    <xf numFmtId="0" fontId="0" fillId="0" borderId="0"/>
    <xf numFmtId="0" fontId="2" fillId="5" borderId="5">
      <alignment horizontal="center" vertical="center"/>
    </xf>
    <xf numFmtId="43" fontId="3" fillId="0" borderId="0" applyFont="0" applyFill="0" applyBorder="0" applyAlignment="0" applyProtection="0"/>
    <xf numFmtId="43" fontId="3" fillId="0" borderId="0" applyFont="0" applyFill="0" applyBorder="0" applyAlignment="0" applyProtection="0"/>
    <xf numFmtId="0" fontId="2" fillId="6" borderId="5">
      <alignment horizontal="center" vertical="center"/>
    </xf>
    <xf numFmtId="0" fontId="2" fillId="7" borderId="5">
      <alignment horizontal="center" vertical="center"/>
    </xf>
    <xf numFmtId="0" fontId="4"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2" fillId="8" borderId="5">
      <alignment horizontal="center" vertical="center"/>
    </xf>
  </cellStyleXfs>
  <cellXfs count="57">
    <xf numFmtId="0" fontId="0" fillId="0" borderId="0" xfId="0"/>
    <xf numFmtId="0" fontId="0" fillId="0" borderId="0" xfId="0" applyAlignment="1">
      <alignment horizontal="center"/>
    </xf>
    <xf numFmtId="0" fontId="0" fillId="0" borderId="0" xfId="0" applyAlignment="1">
      <alignment wrapText="1"/>
    </xf>
    <xf numFmtId="0" fontId="1" fillId="4" borderId="1" xfId="0" applyFont="1" applyFill="1" applyBorder="1" applyAlignment="1">
      <alignment horizontal="center" wrapText="1"/>
    </xf>
    <xf numFmtId="0" fontId="1" fillId="4" borderId="1" xfId="0" applyFont="1" applyFill="1" applyBorder="1" applyAlignment="1">
      <alignment wrapText="1"/>
    </xf>
    <xf numFmtId="0" fontId="5" fillId="2" borderId="1" xfId="0" applyFont="1" applyFill="1" applyBorder="1" applyAlignment="1">
      <alignment wrapText="1"/>
    </xf>
    <xf numFmtId="0" fontId="5" fillId="2" borderId="1" xfId="0" applyFont="1" applyFill="1" applyBorder="1" applyAlignment="1">
      <alignment horizontal="center" wrapText="1"/>
    </xf>
    <xf numFmtId="0" fontId="1" fillId="15" borderId="1" xfId="0" applyFont="1" applyFill="1" applyBorder="1" applyAlignment="1">
      <alignment horizontal="center" wrapText="1"/>
    </xf>
    <xf numFmtId="0" fontId="1" fillId="15" borderId="1" xfId="0" applyFont="1" applyFill="1" applyBorder="1" applyAlignment="1">
      <alignment wrapText="1"/>
    </xf>
    <xf numFmtId="0" fontId="0" fillId="16" borderId="1" xfId="0" applyFill="1" applyBorder="1" applyAlignment="1">
      <alignment wrapText="1"/>
    </xf>
    <xf numFmtId="0" fontId="0" fillId="17" borderId="1" xfId="0" applyFill="1" applyBorder="1" applyAlignment="1">
      <alignment wrapText="1"/>
    </xf>
    <xf numFmtId="0" fontId="0" fillId="17" borderId="1" xfId="0" applyFont="1" applyFill="1" applyBorder="1" applyAlignment="1">
      <alignment wrapText="1"/>
    </xf>
    <xf numFmtId="0" fontId="0" fillId="9" borderId="1" xfId="0" applyFill="1" applyBorder="1" applyAlignment="1">
      <alignment wrapText="1"/>
    </xf>
    <xf numFmtId="0" fontId="1" fillId="20" borderId="1" xfId="0" applyFont="1" applyFill="1" applyBorder="1" applyAlignment="1">
      <alignment horizontal="center" wrapText="1"/>
    </xf>
    <xf numFmtId="0" fontId="1" fillId="20" borderId="1" xfId="0" applyFont="1" applyFill="1" applyBorder="1" applyAlignment="1">
      <alignment wrapText="1"/>
    </xf>
    <xf numFmtId="0" fontId="1" fillId="10" borderId="1" xfId="0" applyFont="1" applyFill="1" applyBorder="1" applyAlignment="1">
      <alignment horizontal="center" wrapText="1"/>
    </xf>
    <xf numFmtId="0" fontId="1" fillId="10" borderId="1" xfId="0" applyFont="1" applyFill="1" applyBorder="1" applyAlignment="1">
      <alignment wrapText="1"/>
    </xf>
    <xf numFmtId="0" fontId="1" fillId="21" borderId="1" xfId="0" applyFont="1" applyFill="1" applyBorder="1" applyAlignment="1">
      <alignment horizontal="center" wrapText="1"/>
    </xf>
    <xf numFmtId="0" fontId="1" fillId="21" borderId="1" xfId="0" applyFont="1" applyFill="1" applyBorder="1" applyAlignment="1">
      <alignment wrapText="1"/>
    </xf>
    <xf numFmtId="0" fontId="0" fillId="23" borderId="1" xfId="0" applyFill="1" applyBorder="1" applyAlignment="1">
      <alignment wrapText="1"/>
    </xf>
    <xf numFmtId="0" fontId="0" fillId="24" borderId="1" xfId="0" applyFill="1" applyBorder="1" applyAlignment="1">
      <alignment wrapText="1"/>
    </xf>
    <xf numFmtId="0" fontId="5" fillId="0" borderId="0" xfId="0" applyFont="1"/>
    <xf numFmtId="0" fontId="5" fillId="27"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1" fillId="29" borderId="1" xfId="0" applyFont="1" applyFill="1" applyBorder="1" applyAlignment="1">
      <alignment wrapText="1"/>
    </xf>
    <xf numFmtId="0" fontId="1" fillId="29" borderId="1" xfId="0" applyFont="1" applyFill="1" applyBorder="1" applyAlignment="1">
      <alignment horizontal="center" wrapText="1"/>
    </xf>
    <xf numFmtId="0" fontId="0" fillId="26" borderId="1" xfId="0" applyFill="1" applyBorder="1" applyAlignment="1">
      <alignment wrapText="1"/>
    </xf>
    <xf numFmtId="0" fontId="5" fillId="13" borderId="2"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4" xfId="0" applyFont="1" applyFill="1" applyBorder="1" applyAlignment="1">
      <alignment horizontal="center" vertical="center" wrapText="1"/>
    </xf>
    <xf numFmtId="0" fontId="1" fillId="14" borderId="2" xfId="0" applyFont="1" applyFill="1" applyBorder="1" applyAlignment="1">
      <alignment horizontal="center" vertical="center" wrapText="1"/>
    </xf>
    <xf numFmtId="0" fontId="1" fillId="14" borderId="3" xfId="0" applyFont="1" applyFill="1" applyBorder="1" applyAlignment="1">
      <alignment horizontal="center" vertical="center" wrapText="1"/>
    </xf>
    <xf numFmtId="0" fontId="1" fillId="14" borderId="4" xfId="0" applyFont="1" applyFill="1" applyBorder="1" applyAlignment="1">
      <alignment horizontal="center" vertical="center" wrapText="1"/>
    </xf>
    <xf numFmtId="0" fontId="1" fillId="19" borderId="2" xfId="0" applyFont="1" applyFill="1" applyBorder="1" applyAlignment="1">
      <alignment horizontal="center" vertical="center" wrapText="1"/>
    </xf>
    <xf numFmtId="0" fontId="1" fillId="19" borderId="3"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5" fillId="18" borderId="2" xfId="0" applyFont="1" applyFill="1" applyBorder="1" applyAlignment="1">
      <alignment horizontal="center" vertical="center" wrapText="1"/>
    </xf>
    <xf numFmtId="0" fontId="5" fillId="18" borderId="3" xfId="0" applyFont="1" applyFill="1" applyBorder="1" applyAlignment="1">
      <alignment horizontal="center" vertical="center" wrapText="1"/>
    </xf>
    <xf numFmtId="0" fontId="5" fillId="18" borderId="4" xfId="0" applyFont="1" applyFill="1" applyBorder="1" applyAlignment="1">
      <alignment horizontal="center" vertical="center" wrapText="1"/>
    </xf>
    <xf numFmtId="0" fontId="1" fillId="25" borderId="2" xfId="0" applyFont="1" applyFill="1" applyBorder="1" applyAlignment="1">
      <alignment horizontal="center" vertical="center" wrapText="1"/>
    </xf>
    <xf numFmtId="0" fontId="1" fillId="25" borderId="3" xfId="0" applyFont="1" applyFill="1" applyBorder="1" applyAlignment="1">
      <alignment horizontal="center" vertical="center" wrapText="1"/>
    </xf>
    <xf numFmtId="0" fontId="1" fillId="25" borderId="4"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1" fillId="19" borderId="4"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2" borderId="3" xfId="0" applyFont="1" applyFill="1" applyBorder="1" applyAlignment="1">
      <alignment horizontal="center" vertical="center" wrapText="1"/>
    </xf>
    <xf numFmtId="0" fontId="5" fillId="12" borderId="4" xfId="0" applyFont="1" applyFill="1" applyBorder="1" applyAlignment="1">
      <alignment horizontal="center" vertical="center" wrapText="1"/>
    </xf>
    <xf numFmtId="0" fontId="1" fillId="22" borderId="2" xfId="0" applyFont="1" applyFill="1" applyBorder="1" applyAlignment="1">
      <alignment horizontal="center" vertical="center" wrapText="1"/>
    </xf>
    <xf numFmtId="0" fontId="1" fillId="22" borderId="4" xfId="0" applyFont="1" applyFill="1" applyBorder="1" applyAlignment="1">
      <alignment horizontal="center" vertical="center" wrapText="1"/>
    </xf>
    <xf numFmtId="0" fontId="1" fillId="22" borderId="3" xfId="0" applyFont="1" applyFill="1" applyBorder="1" applyAlignment="1">
      <alignment horizontal="center" vertical="center" wrapText="1"/>
    </xf>
  </cellXfs>
  <cellStyles count="12">
    <cellStyle name="Achieved" xfId="1"/>
    <cellStyle name="Comma 2" xfId="2"/>
    <cellStyle name="Comma 2 2" xfId="3"/>
    <cellStyle name="Negative Trend" xfId="4"/>
    <cellStyle name="Neutral Trend" xfId="5"/>
    <cellStyle name="Normal" xfId="0" builtinId="0"/>
    <cellStyle name="Normal 2" xfId="6"/>
    <cellStyle name="Normal 3" xfId="7"/>
    <cellStyle name="Normal 3 2" xfId="8"/>
    <cellStyle name="Percent 2" xfId="9"/>
    <cellStyle name="Percent 2 2" xfId="10"/>
    <cellStyle name="Positive Trend"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abSelected="1" workbookViewId="0">
      <pane ySplit="1" topLeftCell="A2" activePane="bottomLeft" state="frozen"/>
      <selection pane="bottomLeft" sqref="A1:XFD1"/>
    </sheetView>
  </sheetViews>
  <sheetFormatPr defaultRowHeight="15"/>
  <cols>
    <col min="1" max="1" width="17.85546875" style="21" customWidth="1"/>
    <col min="2" max="2" width="30.85546875" customWidth="1"/>
    <col min="3" max="3" width="31.7109375" customWidth="1"/>
    <col min="4" max="4" width="14.7109375" style="1" customWidth="1"/>
    <col min="5" max="5" width="74.7109375" style="2" customWidth="1"/>
  </cols>
  <sheetData>
    <row r="1" spans="1:5" ht="30">
      <c r="A1" s="5" t="s">
        <v>83</v>
      </c>
      <c r="B1" s="5" t="s">
        <v>84</v>
      </c>
      <c r="C1" s="5" t="s">
        <v>0</v>
      </c>
      <c r="D1" s="6" t="s">
        <v>81</v>
      </c>
      <c r="E1" s="5" t="s">
        <v>1</v>
      </c>
    </row>
    <row r="2" spans="1:5" ht="45">
      <c r="A2" s="35" t="s">
        <v>2</v>
      </c>
      <c r="B2" s="38" t="s">
        <v>3</v>
      </c>
      <c r="C2" s="4" t="str">
        <f>"MATERNAL &amp; INFANT HEALTH"</f>
        <v>MATERNAL &amp; INFANT HEALTH</v>
      </c>
      <c r="D2" s="3" t="str">
        <f>"A0000"</f>
        <v>A0000</v>
      </c>
      <c r="E2" s="10" t="s">
        <v>4</v>
      </c>
    </row>
    <row r="3" spans="1:5" ht="45">
      <c r="A3" s="36"/>
      <c r="B3" s="39"/>
      <c r="C3" s="4" t="str">
        <f>"OBESITY"</f>
        <v>OBESITY</v>
      </c>
      <c r="D3" s="3" t="str">
        <f>"A0001"</f>
        <v>A0001</v>
      </c>
      <c r="E3" s="10" t="s">
        <v>5</v>
      </c>
    </row>
    <row r="4" spans="1:5" ht="30">
      <c r="A4" s="36"/>
      <c r="B4" s="39"/>
      <c r="C4" s="4" t="str">
        <f>"TOBACCO USE"</f>
        <v>TOBACCO USE</v>
      </c>
      <c r="D4" s="3" t="str">
        <f>"A0002"</f>
        <v>A0002</v>
      </c>
      <c r="E4" s="10" t="s">
        <v>6</v>
      </c>
    </row>
    <row r="5" spans="1:5" ht="30">
      <c r="A5" s="36"/>
      <c r="B5" s="40"/>
      <c r="C5" s="4" t="str">
        <f>"PRESCRIPTION DRUG &amp; SUBSTANCE"</f>
        <v>PRESCRIPTION DRUG &amp; SUBSTANCE</v>
      </c>
      <c r="D5" s="3" t="str">
        <f>"A0003"</f>
        <v>A0003</v>
      </c>
      <c r="E5" s="10" t="s">
        <v>7</v>
      </c>
    </row>
    <row r="6" spans="1:5" ht="30">
      <c r="A6" s="36"/>
      <c r="B6" s="38" t="s">
        <v>8</v>
      </c>
      <c r="C6" s="4" t="str">
        <f>"IMMUNIZATIONS &amp; INFECTIOUS DIS"</f>
        <v>IMMUNIZATIONS &amp; INFECTIOUS DIS</v>
      </c>
      <c r="D6" s="3" t="str">
        <f>"A0100"</f>
        <v>A0100</v>
      </c>
      <c r="E6" s="10" t="s">
        <v>9</v>
      </c>
    </row>
    <row r="7" spans="1:5" ht="30">
      <c r="A7" s="36"/>
      <c r="B7" s="39"/>
      <c r="C7" s="4" t="str">
        <f>"ABUSE &amp; INJURY"</f>
        <v>ABUSE &amp; INJURY</v>
      </c>
      <c r="D7" s="3" t="str">
        <f>"A0101"</f>
        <v>A0101</v>
      </c>
      <c r="E7" s="10" t="s">
        <v>10</v>
      </c>
    </row>
    <row r="8" spans="1:5" ht="45">
      <c r="A8" s="36"/>
      <c r="B8" s="39"/>
      <c r="C8" s="4" t="str">
        <f>"FOOD &amp; WATER SAFETY"</f>
        <v>FOOD &amp; WATER SAFETY</v>
      </c>
      <c r="D8" s="3" t="str">
        <f>"A0102"</f>
        <v>A0102</v>
      </c>
      <c r="E8" s="10" t="s">
        <v>11</v>
      </c>
    </row>
    <row r="9" spans="1:5" ht="30">
      <c r="A9" s="36"/>
      <c r="B9" s="40"/>
      <c r="C9" s="4" t="s">
        <v>13</v>
      </c>
      <c r="D9" s="3" t="s">
        <v>12</v>
      </c>
      <c r="E9" s="11" t="s">
        <v>14</v>
      </c>
    </row>
    <row r="10" spans="1:5" ht="45">
      <c r="A10" s="36"/>
      <c r="B10" s="38" t="s">
        <v>15</v>
      </c>
      <c r="C10" s="4" t="str">
        <f>"HEALTH SERVICES"</f>
        <v>HEALTH SERVICES</v>
      </c>
      <c r="D10" s="3" t="str">
        <f>"A0200"</f>
        <v>A0200</v>
      </c>
      <c r="E10" s="10" t="s">
        <v>16</v>
      </c>
    </row>
    <row r="11" spans="1:5" ht="30">
      <c r="A11" s="36"/>
      <c r="B11" s="40"/>
      <c r="C11" s="4" t="str">
        <f>"BEHAVIORAL HEALTH"</f>
        <v>BEHAVIORAL HEALTH</v>
      </c>
      <c r="D11" s="3" t="str">
        <f>"A0201"</f>
        <v>A0201</v>
      </c>
      <c r="E11" s="10" t="s">
        <v>17</v>
      </c>
    </row>
    <row r="12" spans="1:5" ht="30">
      <c r="A12" s="36"/>
      <c r="B12" s="38" t="s">
        <v>18</v>
      </c>
      <c r="C12" s="4" t="str">
        <f>"CHILD WELFARE SERVICES"</f>
        <v>CHILD WELFARE SERVICES</v>
      </c>
      <c r="D12" s="3" t="str">
        <f>"A0300"</f>
        <v>A0300</v>
      </c>
      <c r="E12" s="10" t="s">
        <v>19</v>
      </c>
    </row>
    <row r="13" spans="1:5" ht="30">
      <c r="A13" s="37"/>
      <c r="B13" s="40"/>
      <c r="C13" s="4" t="str">
        <f>"AGING SERVICES"</f>
        <v>AGING SERVICES</v>
      </c>
      <c r="D13" s="3" t="str">
        <f>"A0301"</f>
        <v>A0301</v>
      </c>
      <c r="E13" s="10" t="s">
        <v>20</v>
      </c>
    </row>
    <row r="14" spans="1:5" ht="45">
      <c r="A14" s="27" t="s">
        <v>21</v>
      </c>
      <c r="B14" s="30" t="s">
        <v>22</v>
      </c>
      <c r="C14" s="8" t="str">
        <f>"CORRECTIONS"</f>
        <v>CORRECTIONS</v>
      </c>
      <c r="D14" s="7" t="str">
        <f>"B0000"</f>
        <v>B0000</v>
      </c>
      <c r="E14" s="9" t="s">
        <v>23</v>
      </c>
    </row>
    <row r="15" spans="1:5" ht="45">
      <c r="A15" s="28"/>
      <c r="B15" s="31"/>
      <c r="C15" s="8" t="str">
        <f>"INFRASTRUCTURE"</f>
        <v>INFRASTRUCTURE</v>
      </c>
      <c r="D15" s="7" t="str">
        <f>"B0001"</f>
        <v>B0001</v>
      </c>
      <c r="E15" s="9" t="s">
        <v>24</v>
      </c>
    </row>
    <row r="16" spans="1:5" ht="45">
      <c r="A16" s="28"/>
      <c r="B16" s="32"/>
      <c r="C16" s="8" t="str">
        <f>"EMERGENCY MANAGEMENT"</f>
        <v>EMERGENCY MANAGEMENT</v>
      </c>
      <c r="D16" s="7" t="str">
        <f>"B0002"</f>
        <v>B0002</v>
      </c>
      <c r="E16" s="9" t="s">
        <v>25</v>
      </c>
    </row>
    <row r="17" spans="1:5" ht="30">
      <c r="A17" s="28"/>
      <c r="B17" s="30" t="s">
        <v>26</v>
      </c>
      <c r="C17" s="8" t="str">
        <f>"CRIME"</f>
        <v>CRIME</v>
      </c>
      <c r="D17" s="7" t="str">
        <f>"B0100"</f>
        <v>B0100</v>
      </c>
      <c r="E17" s="9" t="s">
        <v>27</v>
      </c>
    </row>
    <row r="18" spans="1:5" ht="45">
      <c r="A18" s="28"/>
      <c r="B18" s="31"/>
      <c r="C18" s="8" t="str">
        <f>"NARCOTICS"</f>
        <v>NARCOTICS</v>
      </c>
      <c r="D18" s="7" t="str">
        <f>"B0101"</f>
        <v>B0101</v>
      </c>
      <c r="E18" s="9" t="s">
        <v>28</v>
      </c>
    </row>
    <row r="19" spans="1:5" ht="30">
      <c r="A19" s="28"/>
      <c r="B19" s="32"/>
      <c r="C19" s="8" t="str">
        <f>"TRAFFIC SAFETY &amp; IMPAIRED DRIV"</f>
        <v>TRAFFIC SAFETY &amp; IMPAIRED DRIV</v>
      </c>
      <c r="D19" s="7" t="str">
        <f>"B0102"</f>
        <v>B0102</v>
      </c>
      <c r="E19" s="9" t="s">
        <v>29</v>
      </c>
    </row>
    <row r="20" spans="1:5" ht="30">
      <c r="A20" s="28"/>
      <c r="B20" s="30" t="s">
        <v>30</v>
      </c>
      <c r="C20" s="8" t="str">
        <f>"AIR"</f>
        <v>AIR</v>
      </c>
      <c r="D20" s="7" t="str">
        <f>"B0200"</f>
        <v>B0200</v>
      </c>
      <c r="E20" s="9" t="s">
        <v>31</v>
      </c>
    </row>
    <row r="21" spans="1:5" ht="45">
      <c r="A21" s="28"/>
      <c r="B21" s="31"/>
      <c r="C21" s="8" t="str">
        <f>"WATER"</f>
        <v>WATER</v>
      </c>
      <c r="D21" s="7" t="str">
        <f>"B0201"</f>
        <v>B0201</v>
      </c>
      <c r="E21" s="9" t="s">
        <v>32</v>
      </c>
    </row>
    <row r="22" spans="1:5" ht="30">
      <c r="A22" s="29"/>
      <c r="B22" s="32"/>
      <c r="C22" s="8" t="str">
        <f>"LAND"</f>
        <v>LAND</v>
      </c>
      <c r="D22" s="7" t="str">
        <f>"B0202"</f>
        <v>B0202</v>
      </c>
      <c r="E22" s="9" t="s">
        <v>33</v>
      </c>
    </row>
    <row r="23" spans="1:5" ht="45">
      <c r="A23" s="47" t="s">
        <v>34</v>
      </c>
      <c r="B23" s="33" t="s">
        <v>35</v>
      </c>
      <c r="C23" s="16" t="s">
        <v>36</v>
      </c>
      <c r="D23" s="15" t="str">
        <f>"C0000"</f>
        <v>C0000</v>
      </c>
      <c r="E23" s="12" t="s">
        <v>37</v>
      </c>
    </row>
    <row r="24" spans="1:5" ht="30">
      <c r="A24" s="48"/>
      <c r="B24" s="34"/>
      <c r="C24" s="16" t="str">
        <f>"NEED-BASED AID"</f>
        <v>NEED-BASED AID</v>
      </c>
      <c r="D24" s="15" t="str">
        <f>"C0001"</f>
        <v>C0001</v>
      </c>
      <c r="E24" s="12" t="s">
        <v>38</v>
      </c>
    </row>
    <row r="25" spans="1:5" ht="45">
      <c r="A25" s="48"/>
      <c r="B25" s="34"/>
      <c r="C25" s="16" t="str">
        <f>"SPECIAL EDUCATION"</f>
        <v>SPECIAL EDUCATION</v>
      </c>
      <c r="D25" s="15" t="str">
        <f>"C0002"</f>
        <v>C0002</v>
      </c>
      <c r="E25" s="12" t="s">
        <v>39</v>
      </c>
    </row>
    <row r="26" spans="1:5" ht="30">
      <c r="A26" s="48"/>
      <c r="B26" s="34"/>
      <c r="C26" s="16" t="str">
        <f>"ADVANCED OFFERINGS"</f>
        <v>ADVANCED OFFERINGS</v>
      </c>
      <c r="D26" s="15" t="str">
        <f>"C0003"</f>
        <v>C0003</v>
      </c>
      <c r="E26" s="12" t="s">
        <v>40</v>
      </c>
    </row>
    <row r="27" spans="1:5" ht="30">
      <c r="A27" s="48"/>
      <c r="B27" s="34" t="s">
        <v>82</v>
      </c>
      <c r="C27" s="16" t="str">
        <f>"HIGH SCHOOL COMPLETION"</f>
        <v>HIGH SCHOOL COMPLETION</v>
      </c>
      <c r="D27" s="15" t="str">
        <f>"C0100"</f>
        <v>C0100</v>
      </c>
      <c r="E27" s="12" t="s">
        <v>41</v>
      </c>
    </row>
    <row r="28" spans="1:5" ht="30">
      <c r="A28" s="48"/>
      <c r="B28" s="34"/>
      <c r="C28" s="16" t="str">
        <f>"COLLEGE PREPAREDNESS"</f>
        <v>COLLEGE PREPAREDNESS</v>
      </c>
      <c r="D28" s="15" t="str">
        <f>"C0101"</f>
        <v>C0101</v>
      </c>
      <c r="E28" s="12" t="s">
        <v>42</v>
      </c>
    </row>
    <row r="29" spans="1:5" ht="30">
      <c r="A29" s="48"/>
      <c r="B29" s="34"/>
      <c r="C29" s="16" t="str">
        <f>"WORKFORCE TRAINING"</f>
        <v>WORKFORCE TRAINING</v>
      </c>
      <c r="D29" s="15" t="str">
        <f>"C0102"</f>
        <v>C0102</v>
      </c>
      <c r="E29" s="12" t="s">
        <v>43</v>
      </c>
    </row>
    <row r="30" spans="1:5" ht="30">
      <c r="A30" s="48"/>
      <c r="B30" s="50"/>
      <c r="C30" s="16" t="s">
        <v>77</v>
      </c>
      <c r="D30" s="15" t="str">
        <f>"C0103"</f>
        <v>C0103</v>
      </c>
      <c r="E30" s="12" t="s">
        <v>78</v>
      </c>
    </row>
    <row r="31" spans="1:5" ht="30">
      <c r="A31" s="48"/>
      <c r="B31" s="33" t="s">
        <v>44</v>
      </c>
      <c r="C31" s="16" t="str">
        <f>"SCHOOL EXCELLENCE"</f>
        <v>SCHOOL EXCELLENCE</v>
      </c>
      <c r="D31" s="15" t="str">
        <f>"C0200"</f>
        <v>C0200</v>
      </c>
      <c r="E31" s="12" t="s">
        <v>45</v>
      </c>
    </row>
    <row r="32" spans="1:5" ht="30">
      <c r="A32" s="48"/>
      <c r="B32" s="34"/>
      <c r="C32" s="16" t="str">
        <f>"STUDENT PERFORMANCE"</f>
        <v>STUDENT PERFORMANCE</v>
      </c>
      <c r="D32" s="15" t="str">
        <f>"C0201"</f>
        <v>C0201</v>
      </c>
      <c r="E32" s="12" t="s">
        <v>46</v>
      </c>
    </row>
    <row r="33" spans="1:5" ht="78.75" customHeight="1">
      <c r="A33" s="49"/>
      <c r="B33" s="50"/>
      <c r="C33" s="16" t="s">
        <v>47</v>
      </c>
      <c r="D33" s="15" t="str">
        <f>"C0202"</f>
        <v>C0202</v>
      </c>
      <c r="E33" s="12" t="s">
        <v>48</v>
      </c>
    </row>
    <row r="34" spans="1:5" ht="30">
      <c r="A34" s="51" t="s">
        <v>49</v>
      </c>
      <c r="B34" s="54" t="s">
        <v>50</v>
      </c>
      <c r="C34" s="18" t="str">
        <f>"OPEN GOVERNMENT"</f>
        <v>OPEN GOVERNMENT</v>
      </c>
      <c r="D34" s="17" t="str">
        <f>"D0000"</f>
        <v>D0000</v>
      </c>
      <c r="E34" s="19" t="s">
        <v>51</v>
      </c>
    </row>
    <row r="35" spans="1:5" ht="45">
      <c r="A35" s="52"/>
      <c r="B35" s="55"/>
      <c r="C35" s="18" t="str">
        <f>"PERFORMANCE RESULTS"</f>
        <v>PERFORMANCE RESULTS</v>
      </c>
      <c r="D35" s="17" t="str">
        <f>"D0001"</f>
        <v>D0001</v>
      </c>
      <c r="E35" s="19" t="s">
        <v>52</v>
      </c>
    </row>
    <row r="36" spans="1:5" ht="30">
      <c r="A36" s="52"/>
      <c r="B36" s="54" t="s">
        <v>53</v>
      </c>
      <c r="C36" s="18" t="str">
        <f>"ONLINE SERVICES"</f>
        <v>ONLINE SERVICES</v>
      </c>
      <c r="D36" s="17" t="str">
        <f>"D0100"</f>
        <v>D0100</v>
      </c>
      <c r="E36" s="19" t="s">
        <v>54</v>
      </c>
    </row>
    <row r="37" spans="1:5" ht="30">
      <c r="A37" s="52"/>
      <c r="B37" s="56"/>
      <c r="C37" s="18" t="str">
        <f>"ENERGY USAGE"</f>
        <v>ENERGY USAGE</v>
      </c>
      <c r="D37" s="17" t="str">
        <f>"D0101"</f>
        <v>D0101</v>
      </c>
      <c r="E37" s="19" t="s">
        <v>55</v>
      </c>
    </row>
    <row r="38" spans="1:5" ht="30">
      <c r="A38" s="52"/>
      <c r="B38" s="56"/>
      <c r="C38" s="18" t="str">
        <f>"GOVERNMENT-WIDE SOLUTIONS"</f>
        <v>GOVERNMENT-WIDE SOLUTIONS</v>
      </c>
      <c r="D38" s="17" t="str">
        <f>"D0102"</f>
        <v>D0102</v>
      </c>
      <c r="E38" s="19" t="s">
        <v>56</v>
      </c>
    </row>
    <row r="39" spans="1:5" ht="30">
      <c r="A39" s="52"/>
      <c r="B39" s="55"/>
      <c r="C39" s="18" t="str">
        <f>"STATE PERSONNEL"</f>
        <v>STATE PERSONNEL</v>
      </c>
      <c r="D39" s="17" t="str">
        <f>"D0103"</f>
        <v>D0103</v>
      </c>
      <c r="E39" s="19" t="s">
        <v>57</v>
      </c>
    </row>
    <row r="40" spans="1:5" ht="45">
      <c r="A40" s="52"/>
      <c r="B40" s="54" t="s">
        <v>58</v>
      </c>
      <c r="C40" s="18" t="str">
        <f>"REVENUES &amp; EXPENDITURES"</f>
        <v>REVENUES &amp; EXPENDITURES</v>
      </c>
      <c r="D40" s="17" t="str">
        <f>"D0200"</f>
        <v>D0200</v>
      </c>
      <c r="E40" s="19" t="s">
        <v>59</v>
      </c>
    </row>
    <row r="41" spans="1:5" ht="45">
      <c r="A41" s="52"/>
      <c r="B41" s="56"/>
      <c r="C41" s="18" t="str">
        <f>"DEBTS &amp; OBLIGATIONS"</f>
        <v>DEBTS &amp; OBLIGATIONS</v>
      </c>
      <c r="D41" s="17" t="str">
        <f>"D0201"</f>
        <v>D0201</v>
      </c>
      <c r="E41" s="19" t="s">
        <v>60</v>
      </c>
    </row>
    <row r="42" spans="1:5" ht="45">
      <c r="A42" s="53"/>
      <c r="B42" s="55"/>
      <c r="C42" s="18" t="str">
        <f>"AUDITS &amp; CONTROLS"</f>
        <v>AUDITS &amp; CONTROLS</v>
      </c>
      <c r="D42" s="17" t="str">
        <f>"D0202"</f>
        <v>D0202</v>
      </c>
      <c r="E42" s="19" t="s">
        <v>61</v>
      </c>
    </row>
    <row r="43" spans="1:5" ht="30">
      <c r="A43" s="41" t="s">
        <v>62</v>
      </c>
      <c r="B43" s="44" t="s">
        <v>63</v>
      </c>
      <c r="C43" s="14" t="str">
        <f>"ENTREPRENEURSHIP"</f>
        <v>ENTREPRENEURSHIP</v>
      </c>
      <c r="D43" s="13" t="str">
        <f>"E0000"</f>
        <v>E0000</v>
      </c>
      <c r="E43" s="20" t="s">
        <v>64</v>
      </c>
    </row>
    <row r="44" spans="1:5" ht="30">
      <c r="A44" s="42"/>
      <c r="B44" s="45"/>
      <c r="C44" s="14" t="str">
        <f>"BUSINESS VITALITY"</f>
        <v>BUSINESS VITALITY</v>
      </c>
      <c r="D44" s="13" t="str">
        <f>"E0001"</f>
        <v>E0001</v>
      </c>
      <c r="E44" s="20" t="s">
        <v>65</v>
      </c>
    </row>
    <row r="45" spans="1:5" ht="30">
      <c r="A45" s="42"/>
      <c r="B45" s="46"/>
      <c r="C45" s="14" t="str">
        <f>"INNOVATION"</f>
        <v>INNOVATION</v>
      </c>
      <c r="D45" s="13" t="str">
        <f>"E0002"</f>
        <v>E0002</v>
      </c>
      <c r="E45" s="20" t="s">
        <v>66</v>
      </c>
    </row>
    <row r="46" spans="1:5" ht="30">
      <c r="A46" s="42"/>
      <c r="B46" s="44" t="s">
        <v>67</v>
      </c>
      <c r="C46" s="14" t="str">
        <f>"WEALTH GENERATION"</f>
        <v>WEALTH GENERATION</v>
      </c>
      <c r="D46" s="13" t="str">
        <f>"E0100"</f>
        <v>E0100</v>
      </c>
      <c r="E46" s="20" t="s">
        <v>68</v>
      </c>
    </row>
    <row r="47" spans="1:5" ht="30">
      <c r="A47" s="42"/>
      <c r="B47" s="45"/>
      <c r="C47" s="14" t="str">
        <f>"EMPLOYMENT GROWTH"</f>
        <v>EMPLOYMENT GROWTH</v>
      </c>
      <c r="D47" s="13" t="str">
        <f>"E0101"</f>
        <v>E0101</v>
      </c>
      <c r="E47" s="20" t="s">
        <v>69</v>
      </c>
    </row>
    <row r="48" spans="1:5" ht="30">
      <c r="A48" s="42"/>
      <c r="B48" s="46"/>
      <c r="C48" s="14" t="str">
        <f>"WORKFORCE PARTICIPATION"</f>
        <v>WORKFORCE PARTICIPATION</v>
      </c>
      <c r="D48" s="13" t="str">
        <f>"E0102"</f>
        <v>E0102</v>
      </c>
      <c r="E48" s="20" t="s">
        <v>70</v>
      </c>
    </row>
    <row r="49" spans="1:5" ht="30">
      <c r="A49" s="42"/>
      <c r="B49" s="44" t="s">
        <v>71</v>
      </c>
      <c r="C49" s="14" t="str">
        <f>"AEROSPACE AND DEFENSE"</f>
        <v>AEROSPACE AND DEFENSE</v>
      </c>
      <c r="D49" s="13" t="str">
        <f>"E0200"</f>
        <v>E0200</v>
      </c>
      <c r="E49" s="20" t="s">
        <v>72</v>
      </c>
    </row>
    <row r="50" spans="1:5" ht="30">
      <c r="A50" s="42"/>
      <c r="B50" s="45"/>
      <c r="C50" s="14" t="str">
        <f>"ENERGY"</f>
        <v>ENERGY</v>
      </c>
      <c r="D50" s="13" t="str">
        <f>"E0201"</f>
        <v>E0201</v>
      </c>
      <c r="E50" s="20" t="s">
        <v>73</v>
      </c>
    </row>
    <row r="51" spans="1:5" ht="30">
      <c r="A51" s="42"/>
      <c r="B51" s="45"/>
      <c r="C51" s="14" t="str">
        <f>"AGRICULTURE AND BIOSCIENCES"</f>
        <v>AGRICULTURE AND BIOSCIENCES</v>
      </c>
      <c r="D51" s="13" t="str">
        <f>"E0202"</f>
        <v>E0202</v>
      </c>
      <c r="E51" s="20" t="s">
        <v>74</v>
      </c>
    </row>
    <row r="52" spans="1:5" ht="30">
      <c r="A52" s="42"/>
      <c r="B52" s="45"/>
      <c r="C52" s="14" t="str">
        <f>"INFORMATION AND FINANCIAL SERVICES"</f>
        <v>INFORMATION AND FINANCIAL SERVICES</v>
      </c>
      <c r="D52" s="13" t="str">
        <f>"E0203"</f>
        <v>E0203</v>
      </c>
      <c r="E52" s="20" t="s">
        <v>75</v>
      </c>
    </row>
    <row r="53" spans="1:5" ht="30">
      <c r="A53" s="43"/>
      <c r="B53" s="46"/>
      <c r="C53" s="14" t="str">
        <f>"TRANSPORTATION AND DISTRIBUTION"</f>
        <v>TRANSPORTATION AND DISTRIBUTION</v>
      </c>
      <c r="D53" s="13" t="str">
        <f>"E0204"</f>
        <v>E0204</v>
      </c>
      <c r="E53" s="20" t="s">
        <v>76</v>
      </c>
    </row>
    <row r="54" spans="1:5" ht="120">
      <c r="A54" s="22" t="s">
        <v>80</v>
      </c>
      <c r="B54" s="23" t="s">
        <v>80</v>
      </c>
      <c r="C54" s="24" t="str">
        <f>"No_Program"</f>
        <v>No_Program</v>
      </c>
      <c r="D54" s="25" t="str">
        <f>"NP000"</f>
        <v>NP000</v>
      </c>
      <c r="E54" s="26" t="s">
        <v>79</v>
      </c>
    </row>
  </sheetData>
  <mergeCells count="21">
    <mergeCell ref="A43:A53"/>
    <mergeCell ref="B43:B45"/>
    <mergeCell ref="B46:B48"/>
    <mergeCell ref="B49:B53"/>
    <mergeCell ref="A23:A33"/>
    <mergeCell ref="B31:B33"/>
    <mergeCell ref="A34:A42"/>
    <mergeCell ref="B34:B35"/>
    <mergeCell ref="B36:B39"/>
    <mergeCell ref="B40:B42"/>
    <mergeCell ref="B27:B30"/>
    <mergeCell ref="A2:A13"/>
    <mergeCell ref="B2:B5"/>
    <mergeCell ref="B6:B9"/>
    <mergeCell ref="B10:B11"/>
    <mergeCell ref="B12:B13"/>
    <mergeCell ref="A14:A22"/>
    <mergeCell ref="B14:B16"/>
    <mergeCell ref="B17:B19"/>
    <mergeCell ref="B20:B22"/>
    <mergeCell ref="B23:B2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Statewide Program Descriptions</vt:lpstr>
      <vt:lpstr>'Statewide Program Descriptions'!ColumnTitle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Statewide Program Codes and Descirptions</dc:title>
  <dc:subject>Statewide program codes and descriptions.</dc:subject>
  <dc:creator>Colleen Flory</dc:creator>
  <cp:keywords>statewide, program, code, description</cp:keywords>
  <cp:lastModifiedBy>Jake Lowrey</cp:lastModifiedBy>
  <cp:lastPrinted>2017-12-13T23:19:08Z</cp:lastPrinted>
  <dcterms:created xsi:type="dcterms:W3CDTF">2017-01-09T20:06:10Z</dcterms:created>
  <dcterms:modified xsi:type="dcterms:W3CDTF">2018-05-29T19:52:32Z</dcterms:modified>
</cp:coreProperties>
</file>