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135610\Desktop\Invoicing Info &amp; Temp Hold Docs\IDC Calculations\"/>
    </mc:Choice>
  </mc:AlternateContent>
  <bookViews>
    <workbookView xWindow="0" yWindow="0" windowWidth="25200" windowHeight="11850"/>
  </bookViews>
  <sheets>
    <sheet name="IDC ADMIN Checks" sheetId="1" r:id="rId1"/>
    <sheet name="Sheet1" sheetId="2" r:id="rId2"/>
  </sheets>
  <definedNames>
    <definedName name="codef">#REF!</definedName>
    <definedName name="codes">#REF!</definedName>
    <definedName name="_xlnm.Print_Area" localSheetId="0">'IDC ADMIN Checks'!$B$1:$L$51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7" i="1" l="1"/>
  <c r="C14" i="1"/>
  <c r="Q51" i="1" l="1"/>
  <c r="I31" i="1"/>
  <c r="H31" i="1"/>
  <c r="F31" i="1"/>
  <c r="H30" i="1"/>
  <c r="F30" i="1"/>
  <c r="I30" i="1" s="1"/>
  <c r="H29" i="1"/>
  <c r="F29" i="1"/>
  <c r="I29" i="1" s="1"/>
  <c r="H32" i="1" l="1"/>
  <c r="F32" i="1"/>
  <c r="I32" i="1" s="1"/>
  <c r="H28" i="1"/>
  <c r="F28" i="1"/>
  <c r="I28" i="1" s="1"/>
  <c r="H27" i="1"/>
  <c r="F27" i="1"/>
  <c r="I27" i="1" s="1"/>
  <c r="H26" i="1"/>
  <c r="F26" i="1"/>
  <c r="I26" i="1" s="1"/>
  <c r="H25" i="1"/>
  <c r="F25" i="1"/>
  <c r="I25" i="1" s="1"/>
  <c r="H24" i="1"/>
  <c r="F24" i="1"/>
  <c r="I24" i="1" s="1"/>
  <c r="F13" i="1" l="1"/>
  <c r="E13" i="1"/>
  <c r="D50" i="1" l="1"/>
  <c r="H12" i="1" l="1"/>
  <c r="H13" i="1" l="1"/>
  <c r="G37" i="1"/>
  <c r="E50" i="1" l="1"/>
  <c r="F50" i="1" s="1"/>
  <c r="H33" i="1"/>
  <c r="F33" i="1"/>
  <c r="I33" i="1" s="1"/>
  <c r="H23" i="1"/>
  <c r="F23" i="1"/>
  <c r="I23" i="1" s="1"/>
  <c r="H34" i="1"/>
  <c r="F34" i="1"/>
  <c r="I34" i="1" s="1"/>
  <c r="Q52" i="1"/>
  <c r="Q53" i="1" s="1"/>
  <c r="E37" i="1"/>
  <c r="D37" i="1"/>
  <c r="C37" i="1"/>
  <c r="H36" i="1"/>
  <c r="F36" i="1"/>
  <c r="I36" i="1" s="1"/>
  <c r="H35" i="1"/>
  <c r="F35" i="1"/>
  <c r="I35" i="1" s="1"/>
  <c r="H22" i="1"/>
  <c r="F22" i="1"/>
  <c r="I22" i="1" s="1"/>
  <c r="I15" i="1"/>
  <c r="G7" i="1"/>
  <c r="F7" i="1"/>
  <c r="C15" i="1"/>
  <c r="J15" i="1" l="1"/>
  <c r="C16" i="1" s="1"/>
  <c r="E47" i="1"/>
  <c r="F47" i="1" s="1"/>
  <c r="G47" i="1" s="1"/>
  <c r="D46" i="1"/>
  <c r="E46" i="1" s="1"/>
  <c r="F46" i="1" s="1"/>
  <c r="G46" i="1" s="1"/>
  <c r="F37" i="1"/>
  <c r="I37" i="1" s="1"/>
  <c r="I38" i="1" s="1"/>
  <c r="H37" i="1"/>
  <c r="H39" i="1" s="1"/>
  <c r="Q55" i="1"/>
  <c r="H7" i="1"/>
</calcChain>
</file>

<file path=xl/sharedStrings.xml><?xml version="1.0" encoding="utf-8"?>
<sst xmlns="http://schemas.openxmlformats.org/spreadsheetml/2006/main" count="66" uniqueCount="54">
  <si>
    <t>Administrative Cost Cap for this grant:</t>
  </si>
  <si>
    <t>Total Awarded</t>
  </si>
  <si>
    <t>Maximum Admin. Costs</t>
  </si>
  <si>
    <t xml:space="preserve">Minimum Implementation </t>
  </si>
  <si>
    <t>Implementation</t>
  </si>
  <si>
    <t>Direct Budgeted</t>
  </si>
  <si>
    <t>IDC Budgeted</t>
  </si>
  <si>
    <t xml:space="preserve"> Implementation Budgeted</t>
  </si>
  <si>
    <t>Additional Information (exclusions for MTDC)</t>
  </si>
  <si>
    <t>MTDC</t>
  </si>
  <si>
    <t>3.  Claims Submitted To Date</t>
  </si>
  <si>
    <t>Totals as submitted</t>
  </si>
  <si>
    <t>Administrative Cost Categories</t>
  </si>
  <si>
    <t xml:space="preserve">Implementation </t>
  </si>
  <si>
    <t>% Admin Chgd (IDC/Tot Dir)</t>
  </si>
  <si>
    <t>Direct Admin Expenditures</t>
  </si>
  <si>
    <t>IDC Calculation charged</t>
  </si>
  <si>
    <t>Total Admin Claimed</t>
  </si>
  <si>
    <t>Total Implementation Claimed</t>
  </si>
  <si>
    <t>Total they submitted</t>
  </si>
  <si>
    <t>less amt they show as IDC</t>
  </si>
  <si>
    <t>less equip</t>
  </si>
  <si>
    <t>less participant support</t>
  </si>
  <si>
    <t>less lease/capital exp</t>
  </si>
  <si>
    <t>less excess of each subawards/contracts over $25,000</t>
  </si>
  <si>
    <t>Times IDC Rate</t>
  </si>
  <si>
    <t>IDC calculation (must not exceed admin cap)</t>
  </si>
  <si>
    <t>New claim Amt (reducing IDC also reduces claim total)</t>
  </si>
  <si>
    <t>Calculated Max</t>
  </si>
  <si>
    <t>Admin cap for submitted</t>
  </si>
  <si>
    <t>IDC for Submitted</t>
  </si>
  <si>
    <t>Modified Total Direct Cost (MTDC)</t>
  </si>
  <si>
    <t>Submitted Over/Under Max</t>
  </si>
  <si>
    <t>Test a claim to determine reduction of IDC</t>
  </si>
  <si>
    <t>Enter the Site's Negotiated IDC Rate for FY:</t>
  </si>
  <si>
    <t>Enter amt of eqp over $5,000 (series 700)</t>
  </si>
  <si>
    <t>Charges excluded from Administration calculations</t>
  </si>
  <si>
    <t xml:space="preserve">Amt of budget classified as eqp over $5,000 (series 700) </t>
  </si>
  <si>
    <t>Budgeted:</t>
  </si>
  <si>
    <t>Invoiced:</t>
  </si>
  <si>
    <t>Invoice Equipment costs Budgeted vs Invoiced:</t>
  </si>
  <si>
    <t>Calculations and data checks for reference:</t>
  </si>
  <si>
    <t>Reference #1:</t>
  </si>
  <si>
    <t>The total actual implementation amount invoiced is less than the amount budgeted this could cause the IDC budgeted amount to be outside of regulation, make sure and check the max IDC chart below and adjust invoice amounts until no negatives are shown.</t>
  </si>
  <si>
    <t xml:space="preserve">MAX IDC </t>
  </si>
  <si>
    <t>Fiscal Site:</t>
  </si>
  <si>
    <t>Project #</t>
  </si>
  <si>
    <t>Invoice # &amp; Current/Paid</t>
  </si>
  <si>
    <t>Status of CTIms Invoice</t>
  </si>
  <si>
    <t>(As Appears in CTims Agreement  - Budget Line Items - Grant Allocation section.)</t>
  </si>
  <si>
    <t xml:space="preserve">Total              "Agreement Budgeted"            </t>
  </si>
  <si>
    <t>CTims Admin Budgeted</t>
  </si>
  <si>
    <t>2.  CTims - Budgeted by Site</t>
  </si>
  <si>
    <t>1.  Awarded by ODCTE Funding Agreement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</si>
</sst>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4" formatCode="_(&quot;$&quot;* #,##0.00_);_(&quot;$&quot;* \(#,##0.00\);_(&quot;$&quot;* &quot;-&quot;??_);_(@_)"/>
    <numFmt numFmtId="43" formatCode="_(* #,##0.00_);_(* \(#,##0.00\);_(* &quot;-&quot;??_);_(@_)"/>
    <numFmt numFmtId="164" formatCode="0.000%"/>
    <numFmt numFmtId="165" formatCode="&quot;$&quot;#,##0.00"/>
    <numFmt numFmtId="166" formatCode="_(* #,##0.000_);_(* \(#,##0.000\);_(* &quot;-&quot;??_);_(@_)"/>
  </numFmts>
  <fonts count="29" x14ac:knownFonts="1">
    <font>
      <sz val="11"/>
      <color theme="1"/>
      <name val="Calibri"/>
      <family val="2"/>
      <scheme val="minor"/>
    </font>
    <font>
      <sz val="10"/>
      <name val="Arial"/>
      <family val="2"/>
    </font>
    <font>
      <sz val="11"/>
      <color rgb="FF000000"/>
      <name val="Calibri"/>
      <family val="2"/>
    </font>
    <font>
      <sz val="9"/>
      <color rgb="FF000000"/>
      <name val="Calibri"/>
      <family val="2"/>
    </font>
    <font>
      <b/>
      <u/>
      <sz val="11"/>
      <color rgb="FF000000"/>
      <name val="Calibri"/>
      <family val="2"/>
    </font>
    <font>
      <b/>
      <sz val="11"/>
      <color rgb="FF000000"/>
      <name val="Calibri"/>
      <family val="2"/>
    </font>
    <font>
      <b/>
      <sz val="10"/>
      <color rgb="FF000000"/>
      <name val="Calibri"/>
      <family val="2"/>
    </font>
    <font>
      <b/>
      <sz val="11"/>
      <color rgb="FFFF0000"/>
      <name val="Calibri"/>
      <family val="2"/>
    </font>
    <font>
      <sz val="10"/>
      <color rgb="FF000000"/>
      <name val="Calibri"/>
      <family val="2"/>
    </font>
    <font>
      <sz val="8"/>
      <color rgb="FFFF0000"/>
      <name val="Calibri"/>
      <family val="2"/>
    </font>
    <font>
      <sz val="10"/>
      <color rgb="FFFF0000"/>
      <name val="Calibri"/>
      <family val="2"/>
    </font>
    <font>
      <sz val="10"/>
      <name val="Calibri"/>
      <family val="2"/>
    </font>
    <font>
      <u/>
      <sz val="10"/>
      <name val="Arial"/>
      <family val="2"/>
    </font>
    <font>
      <sz val="11"/>
      <name val="Calibri"/>
      <family val="2"/>
    </font>
    <font>
      <sz val="10"/>
      <color rgb="FFFF0000"/>
      <name val="Arial"/>
      <family val="2"/>
    </font>
    <font>
      <sz val="11"/>
      <color rgb="FFFF0000"/>
      <name val="Calibri"/>
      <family val="2"/>
    </font>
    <font>
      <b/>
      <sz val="11"/>
      <name val="Calibri"/>
      <family val="2"/>
    </font>
    <font>
      <b/>
      <u/>
      <sz val="10"/>
      <name val="Arial"/>
      <family val="2"/>
    </font>
    <font>
      <u/>
      <sz val="11"/>
      <color rgb="FF000000"/>
      <name val="Calibri"/>
      <family val="2"/>
    </font>
    <font>
      <u/>
      <sz val="11"/>
      <color rgb="FFFF0000"/>
      <name val="Calibri"/>
      <family val="2"/>
    </font>
    <font>
      <sz val="11"/>
      <color rgb="FFFF0000"/>
      <name val="Calibri"/>
      <family val="2"/>
      <scheme val="minor"/>
    </font>
    <font>
      <b/>
      <sz val="9"/>
      <color rgb="FF000000"/>
      <name val="Calibri"/>
      <family val="2"/>
    </font>
    <font>
      <b/>
      <sz val="8"/>
      <color rgb="FF000000"/>
      <name val="Calibri"/>
      <family val="2"/>
    </font>
    <font>
      <sz val="10"/>
      <name val="Calibri"/>
      <family val="2"/>
      <scheme val="minor"/>
    </font>
    <font>
      <sz val="10"/>
      <color rgb="FFFF0000"/>
      <name val="Calibri"/>
      <family val="2"/>
      <scheme val="minor"/>
    </font>
    <font>
      <u/>
      <sz val="10"/>
      <name val="Calibri"/>
      <family val="2"/>
      <scheme val="minor"/>
    </font>
    <font>
      <sz val="10"/>
      <color theme="1"/>
      <name val="Calibri"/>
      <family val="2"/>
      <scheme val="minor"/>
    </font>
    <font>
      <b/>
      <u/>
      <sz val="9"/>
      <color rgb="FF000000"/>
      <name val="Calibri"/>
      <family val="2"/>
    </font>
    <font>
      <b/>
      <sz val="9"/>
      <name val="Calibri"/>
      <family val="2"/>
    </font>
  </fonts>
  <fills count="22">
    <fill>
      <patternFill patternType="none"/>
    </fill>
    <fill>
      <patternFill patternType="gray125"/>
    </fill>
    <fill>
      <patternFill patternType="solid">
        <fgColor rgb="FFFFFF00"/>
        <bgColor indexed="64"/>
      </patternFill>
    </fill>
    <fill>
      <patternFill patternType="solid">
        <fgColor theme="9" tint="0.59999389629810485"/>
        <bgColor rgb="FF000000"/>
      </patternFill>
    </fill>
    <fill>
      <patternFill patternType="solid">
        <fgColor theme="9" tint="0.59999389629810485"/>
        <bgColor indexed="64"/>
      </patternFill>
    </fill>
    <fill>
      <patternFill patternType="solid">
        <fgColor theme="3" tint="0.79998168889431442"/>
        <bgColor indexed="64"/>
      </patternFill>
    </fill>
    <fill>
      <patternFill patternType="solid">
        <fgColor theme="4" tint="0.39997558519241921"/>
        <bgColor indexed="64"/>
      </patternFill>
    </fill>
    <fill>
      <patternFill patternType="solid">
        <fgColor theme="4" tint="0.39997558519241921"/>
        <bgColor rgb="FF000000"/>
      </patternFill>
    </fill>
    <fill>
      <patternFill patternType="solid">
        <fgColor theme="5" tint="0.39997558519241921"/>
        <bgColor indexed="64"/>
      </patternFill>
    </fill>
    <fill>
      <patternFill patternType="solid">
        <fgColor theme="5" tint="0.59999389629810485"/>
        <bgColor indexed="64"/>
      </patternFill>
    </fill>
    <fill>
      <patternFill patternType="solid">
        <fgColor theme="5" tint="0.59999389629810485"/>
        <bgColor rgb="FF000000"/>
      </patternFill>
    </fill>
    <fill>
      <patternFill patternType="solid">
        <fgColor theme="7" tint="0.39997558519241921"/>
        <bgColor indexed="64"/>
      </patternFill>
    </fill>
    <fill>
      <patternFill patternType="solid">
        <fgColor theme="9" tint="0.39997558519241921"/>
        <bgColor indexed="64"/>
      </patternFill>
    </fill>
    <fill>
      <patternFill patternType="solid">
        <fgColor theme="4" tint="0.59999389629810485"/>
        <bgColor indexed="64"/>
      </patternFill>
    </fill>
    <fill>
      <patternFill patternType="solid">
        <fgColor theme="4" tint="0.59999389629810485"/>
        <bgColor rgb="FF000000"/>
      </patternFill>
    </fill>
    <fill>
      <patternFill patternType="solid">
        <fgColor theme="4" tint="0.79998168889431442"/>
        <bgColor indexed="64"/>
      </patternFill>
    </fill>
    <fill>
      <patternFill patternType="solid">
        <fgColor theme="4" tint="0.79998168889431442"/>
        <bgColor rgb="FF000000"/>
      </patternFill>
    </fill>
    <fill>
      <patternFill patternType="solid">
        <fgColor theme="3" tint="0.79998168889431442"/>
        <bgColor rgb="FF000000"/>
      </patternFill>
    </fill>
    <fill>
      <patternFill patternType="solid">
        <fgColor theme="7" tint="0.59999389629810485"/>
        <bgColor rgb="FF000000"/>
      </patternFill>
    </fill>
    <fill>
      <patternFill patternType="solid">
        <fgColor theme="7" tint="0.59999389629810485"/>
        <bgColor indexed="64"/>
      </patternFill>
    </fill>
    <fill>
      <patternFill patternType="solid">
        <fgColor theme="0" tint="-0.249977111117893"/>
        <bgColor indexed="64"/>
      </patternFill>
    </fill>
    <fill>
      <patternFill patternType="solid">
        <fgColor theme="4" tint="0.79998168889431442"/>
        <bgColor theme="4"/>
      </patternFill>
    </fill>
  </fills>
  <borders count="20">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style="thin">
        <color indexed="64"/>
      </top>
      <bottom style="double">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top/>
      <bottom style="thin">
        <color indexed="64"/>
      </bottom>
      <diagonal/>
    </border>
    <border>
      <left/>
      <right/>
      <top style="thin">
        <color indexed="64"/>
      </top>
      <bottom/>
      <diagonal/>
    </border>
    <border>
      <left style="thin">
        <color indexed="64"/>
      </left>
      <right/>
      <top style="thin">
        <color indexed="64"/>
      </top>
      <bottom style="double">
        <color indexed="64"/>
      </bottom>
      <diagonal/>
    </border>
    <border>
      <left/>
      <right/>
      <top style="double">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medium">
        <color indexed="64"/>
      </bottom>
      <diagonal/>
    </border>
    <border>
      <left style="thin">
        <color indexed="64"/>
      </left>
      <right style="thin">
        <color indexed="64"/>
      </right>
      <top/>
      <bottom/>
      <diagonal/>
    </border>
  </borders>
  <cellStyleXfs count="5">
    <xf numFmtId="0" fontId="0"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cellStyleXfs>
  <cellXfs count="220">
    <xf numFmtId="0" fontId="0" fillId="0" borderId="0" xfId="0"/>
    <xf numFmtId="0" fontId="1" fillId="0" borderId="0" xfId="1" applyProtection="1"/>
    <xf numFmtId="0" fontId="20" fillId="0" borderId="0" xfId="0" applyFont="1"/>
    <xf numFmtId="0" fontId="8" fillId="3" borderId="3" xfId="1" applyFont="1" applyFill="1" applyBorder="1" applyAlignment="1" applyProtection="1">
      <alignment horizontal="center"/>
    </xf>
    <xf numFmtId="0" fontId="2" fillId="6" borderId="0" xfId="1" applyFont="1" applyFill="1" applyBorder="1" applyProtection="1"/>
    <xf numFmtId="0" fontId="2" fillId="13" borderId="0" xfId="1" applyFont="1" applyFill="1" applyBorder="1" applyProtection="1"/>
    <xf numFmtId="0" fontId="2" fillId="15" borderId="0" xfId="1" applyFont="1" applyFill="1" applyBorder="1" applyProtection="1"/>
    <xf numFmtId="10" fontId="2" fillId="15" borderId="1" xfId="3" applyNumberFormat="1" applyFont="1" applyFill="1" applyBorder="1" applyAlignment="1" applyProtection="1">
      <alignment horizontal="right"/>
    </xf>
    <xf numFmtId="165" fontId="2" fillId="15" borderId="2" xfId="3" applyNumberFormat="1" applyFont="1" applyFill="1" applyBorder="1" applyAlignment="1" applyProtection="1">
      <alignment horizontal="left" indent="2"/>
    </xf>
    <xf numFmtId="164" fontId="2" fillId="15" borderId="1" xfId="1" applyNumberFormat="1" applyFont="1" applyFill="1" applyBorder="1" applyProtection="1"/>
    <xf numFmtId="165" fontId="2" fillId="15" borderId="2" xfId="3" applyNumberFormat="1" applyFont="1" applyFill="1" applyBorder="1" applyAlignment="1" applyProtection="1">
      <alignment horizontal="center"/>
    </xf>
    <xf numFmtId="165" fontId="7" fillId="13" borderId="0" xfId="2" applyNumberFormat="1" applyFont="1" applyFill="1" applyBorder="1" applyAlignment="1" applyProtection="1">
      <alignment vertical="top" wrapText="1"/>
    </xf>
    <xf numFmtId="10" fontId="2" fillId="13" borderId="0" xfId="3" applyNumberFormat="1" applyFont="1" applyFill="1" applyBorder="1" applyAlignment="1" applyProtection="1">
      <alignment horizontal="right" vertical="top"/>
    </xf>
    <xf numFmtId="10" fontId="2" fillId="13" borderId="0" xfId="3" applyNumberFormat="1" applyFont="1" applyFill="1" applyBorder="1" applyAlignment="1" applyProtection="1">
      <alignment vertical="top"/>
    </xf>
    <xf numFmtId="165" fontId="11" fillId="13" borderId="0" xfId="1" applyNumberFormat="1" applyFont="1" applyFill="1" applyBorder="1" applyAlignment="1" applyProtection="1">
      <alignment horizontal="center" vertical="top"/>
    </xf>
    <xf numFmtId="165" fontId="9" fillId="6" borderId="0" xfId="3" applyNumberFormat="1" applyFont="1" applyFill="1" applyBorder="1" applyAlignment="1" applyProtection="1">
      <alignment horizontal="center" wrapText="1"/>
    </xf>
    <xf numFmtId="164" fontId="2" fillId="6" borderId="0" xfId="3" applyNumberFormat="1" applyFont="1" applyFill="1" applyBorder="1" applyProtection="1"/>
    <xf numFmtId="0" fontId="2" fillId="6" borderId="0" xfId="1" applyFont="1" applyFill="1" applyBorder="1" applyAlignment="1" applyProtection="1">
      <alignment horizontal="center"/>
    </xf>
    <xf numFmtId="0" fontId="14" fillId="6" borderId="0" xfId="1" applyFont="1" applyFill="1" applyBorder="1" applyAlignment="1" applyProtection="1">
      <alignment horizontal="right"/>
    </xf>
    <xf numFmtId="165" fontId="15" fillId="6" borderId="0" xfId="1" applyNumberFormat="1" applyFont="1" applyFill="1" applyBorder="1" applyProtection="1"/>
    <xf numFmtId="0" fontId="8" fillId="6" borderId="0" xfId="1" applyFont="1" applyFill="1" applyBorder="1" applyAlignment="1" applyProtection="1">
      <alignment horizontal="center" vertical="top"/>
    </xf>
    <xf numFmtId="0" fontId="8" fillId="13" borderId="0" xfId="1" applyFont="1" applyFill="1" applyBorder="1" applyAlignment="1" applyProtection="1">
      <alignment horizontal="right" vertical="top" wrapText="1"/>
    </xf>
    <xf numFmtId="0" fontId="8" fillId="14" borderId="0" xfId="1" applyFont="1" applyFill="1" applyBorder="1" applyAlignment="1" applyProtection="1">
      <alignment wrapText="1"/>
    </xf>
    <xf numFmtId="165" fontId="2" fillId="13" borderId="10" xfId="3" applyNumberFormat="1" applyFont="1" applyFill="1" applyBorder="1" applyAlignment="1" applyProtection="1">
      <alignment horizontal="center"/>
    </xf>
    <xf numFmtId="49" fontId="5" fillId="14" borderId="10" xfId="3" applyNumberFormat="1" applyFont="1" applyFill="1" applyBorder="1" applyAlignment="1" applyProtection="1"/>
    <xf numFmtId="164" fontId="2" fillId="14" borderId="10" xfId="3" applyNumberFormat="1" applyFont="1" applyFill="1" applyBorder="1" applyAlignment="1" applyProtection="1"/>
    <xf numFmtId="0" fontId="8" fillId="16" borderId="0" xfId="1" applyFont="1" applyFill="1" applyBorder="1" applyAlignment="1" applyProtection="1">
      <alignment wrapText="1"/>
    </xf>
    <xf numFmtId="0" fontId="6" fillId="14" borderId="0" xfId="1" applyFont="1" applyFill="1" applyBorder="1" applyAlignment="1" applyProtection="1"/>
    <xf numFmtId="49" fontId="5" fillId="14" borderId="0" xfId="3" applyNumberFormat="1" applyFont="1" applyFill="1" applyBorder="1" applyAlignment="1" applyProtection="1"/>
    <xf numFmtId="10" fontId="2" fillId="15" borderId="12" xfId="3" applyNumberFormat="1" applyFont="1" applyFill="1" applyBorder="1" applyAlignment="1" applyProtection="1">
      <alignment horizontal="right"/>
    </xf>
    <xf numFmtId="165" fontId="2" fillId="15" borderId="12" xfId="3" applyNumberFormat="1" applyFont="1" applyFill="1" applyBorder="1" applyAlignment="1" applyProtection="1">
      <alignment horizontal="left" indent="2"/>
    </xf>
    <xf numFmtId="164" fontId="2" fillId="15" borderId="12" xfId="1" applyNumberFormat="1" applyFont="1" applyFill="1" applyBorder="1" applyProtection="1"/>
    <xf numFmtId="165" fontId="2" fillId="15" borderId="12" xfId="3" applyNumberFormat="1" applyFont="1" applyFill="1" applyBorder="1" applyAlignment="1" applyProtection="1">
      <alignment horizontal="center"/>
    </xf>
    <xf numFmtId="165" fontId="2" fillId="13" borderId="0" xfId="3" applyNumberFormat="1" applyFont="1" applyFill="1" applyBorder="1" applyAlignment="1" applyProtection="1">
      <alignment horizontal="center" vertical="top"/>
    </xf>
    <xf numFmtId="165" fontId="9" fillId="13" borderId="0" xfId="3" applyNumberFormat="1" applyFont="1" applyFill="1" applyBorder="1" applyAlignment="1" applyProtection="1">
      <alignment horizontal="center" vertical="top" wrapText="1"/>
    </xf>
    <xf numFmtId="0" fontId="6" fillId="10" borderId="3" xfId="1" applyFont="1" applyFill="1" applyBorder="1" applyAlignment="1" applyProtection="1">
      <alignment horizontal="center" wrapText="1"/>
    </xf>
    <xf numFmtId="165" fontId="15" fillId="20" borderId="0" xfId="1" applyNumberFormat="1" applyFont="1" applyFill="1" applyBorder="1" applyProtection="1"/>
    <xf numFmtId="0" fontId="2" fillId="20" borderId="0" xfId="1" applyFont="1" applyFill="1" applyBorder="1" applyProtection="1"/>
    <xf numFmtId="0" fontId="8" fillId="20" borderId="0" xfId="1" applyFont="1" applyFill="1" applyBorder="1" applyAlignment="1" applyProtection="1">
      <alignment horizontal="center" vertical="top"/>
    </xf>
    <xf numFmtId="165" fontId="2" fillId="20" borderId="0" xfId="1" applyNumberFormat="1" applyFont="1" applyFill="1" applyBorder="1" applyProtection="1"/>
    <xf numFmtId="0" fontId="2" fillId="20" borderId="0" xfId="1" applyFont="1" applyFill="1" applyBorder="1" applyAlignment="1" applyProtection="1">
      <alignment vertical="center"/>
    </xf>
    <xf numFmtId="0" fontId="2" fillId="20" borderId="0" xfId="1" applyFont="1" applyFill="1" applyBorder="1" applyAlignment="1" applyProtection="1">
      <alignment horizontal="right" vertical="center"/>
    </xf>
    <xf numFmtId="0" fontId="8" fillId="20" borderId="0" xfId="1" applyFont="1" applyFill="1" applyBorder="1" applyAlignment="1" applyProtection="1">
      <alignment vertical="center"/>
    </xf>
    <xf numFmtId="0" fontId="8" fillId="20" borderId="0" xfId="1" applyFont="1" applyFill="1" applyBorder="1" applyAlignment="1" applyProtection="1">
      <alignment horizontal="left" vertical="center"/>
    </xf>
    <xf numFmtId="165" fontId="2" fillId="20" borderId="0" xfId="2" applyNumberFormat="1" applyFont="1" applyFill="1" applyBorder="1" applyProtection="1"/>
    <xf numFmtId="0" fontId="1" fillId="20" borderId="0" xfId="1" applyFont="1" applyFill="1" applyBorder="1" applyProtection="1"/>
    <xf numFmtId="0" fontId="5" fillId="3" borderId="3" xfId="1" applyFont="1" applyFill="1" applyBorder="1" applyAlignment="1" applyProtection="1">
      <alignment horizontal="center" wrapText="1"/>
    </xf>
    <xf numFmtId="43" fontId="5" fillId="3" borderId="3" xfId="2" applyFont="1" applyFill="1" applyBorder="1" applyAlignment="1" applyProtection="1">
      <alignment horizontal="center" wrapText="1"/>
    </xf>
    <xf numFmtId="0" fontId="22" fillId="10" borderId="3" xfId="1" applyFont="1" applyFill="1" applyBorder="1" applyAlignment="1" applyProtection="1">
      <alignment horizontal="center" wrapText="1"/>
    </xf>
    <xf numFmtId="0" fontId="21" fillId="10" borderId="3" xfId="1" applyFont="1" applyFill="1" applyBorder="1" applyAlignment="1" applyProtection="1">
      <alignment horizontal="center" vertical="center" wrapText="1"/>
    </xf>
    <xf numFmtId="0" fontId="1" fillId="13" borderId="0" xfId="1" applyFont="1" applyFill="1" applyBorder="1" applyProtection="1"/>
    <xf numFmtId="0" fontId="1" fillId="15" borderId="0" xfId="1" applyFont="1" applyFill="1" applyBorder="1" applyProtection="1"/>
    <xf numFmtId="165" fontId="1" fillId="13" borderId="0" xfId="1" applyNumberFormat="1" applyFont="1" applyFill="1" applyBorder="1" applyProtection="1"/>
    <xf numFmtId="0" fontId="1" fillId="6" borderId="0" xfId="1" applyFont="1" applyFill="1" applyBorder="1" applyProtection="1"/>
    <xf numFmtId="0" fontId="8" fillId="7" borderId="10" xfId="1" applyFont="1" applyFill="1" applyBorder="1" applyAlignment="1" applyProtection="1">
      <alignment horizontal="center" wrapText="1"/>
    </xf>
    <xf numFmtId="0" fontId="3" fillId="7" borderId="10" xfId="1" applyFont="1" applyFill="1" applyBorder="1" applyAlignment="1" applyProtection="1">
      <alignment horizontal="center" wrapText="1"/>
    </xf>
    <xf numFmtId="165" fontId="2" fillId="6" borderId="10" xfId="2" applyNumberFormat="1" applyFont="1" applyFill="1" applyBorder="1" applyProtection="1"/>
    <xf numFmtId="165" fontId="2" fillId="4" borderId="0" xfId="1" applyNumberFormat="1" applyFont="1" applyFill="1" applyBorder="1" applyProtection="1"/>
    <xf numFmtId="4" fontId="1" fillId="4" borderId="0" xfId="1" applyNumberFormat="1" applyFont="1" applyFill="1" applyBorder="1" applyProtection="1"/>
    <xf numFmtId="165" fontId="2" fillId="12" borderId="7" xfId="2" applyNumberFormat="1" applyFont="1" applyFill="1" applyBorder="1" applyProtection="1"/>
    <xf numFmtId="10" fontId="2" fillId="4" borderId="0" xfId="3" applyNumberFormat="1" applyFont="1" applyFill="1" applyBorder="1" applyAlignment="1" applyProtection="1">
      <alignment horizontal="right"/>
    </xf>
    <xf numFmtId="10" fontId="13" fillId="12" borderId="7" xfId="3" applyNumberFormat="1" applyFont="1" applyFill="1" applyBorder="1" applyAlignment="1" applyProtection="1">
      <alignment horizontal="right"/>
    </xf>
    <xf numFmtId="165" fontId="2" fillId="5" borderId="13" xfId="2" applyNumberFormat="1" applyFont="1" applyFill="1" applyBorder="1" applyProtection="1"/>
    <xf numFmtId="0" fontId="5" fillId="17" borderId="5" xfId="1" applyFont="1" applyFill="1" applyBorder="1" applyAlignment="1" applyProtection="1">
      <alignment vertical="top" wrapText="1"/>
    </xf>
    <xf numFmtId="0" fontId="1" fillId="20" borderId="0" xfId="1" applyFont="1" applyFill="1" applyBorder="1" applyAlignment="1" applyProtection="1">
      <alignment vertical="center"/>
    </xf>
    <xf numFmtId="0" fontId="18" fillId="20" borderId="3" xfId="1" applyFont="1" applyFill="1" applyBorder="1" applyAlignment="1" applyProtection="1">
      <alignment horizontal="center" wrapText="1"/>
    </xf>
    <xf numFmtId="0" fontId="12" fillId="20" borderId="3" xfId="1" applyFont="1" applyFill="1" applyBorder="1" applyAlignment="1" applyProtection="1">
      <alignment horizontal="center" wrapText="1"/>
    </xf>
    <xf numFmtId="165" fontId="19" fillId="20" borderId="3" xfId="1" applyNumberFormat="1" applyFont="1" applyFill="1" applyBorder="1" applyAlignment="1" applyProtection="1">
      <alignment horizontal="center" wrapText="1"/>
    </xf>
    <xf numFmtId="165" fontId="2" fillId="20" borderId="3" xfId="1" applyNumberFormat="1" applyFont="1" applyFill="1" applyBorder="1" applyAlignment="1" applyProtection="1">
      <alignment horizontal="center" vertical="center"/>
    </xf>
    <xf numFmtId="165" fontId="1" fillId="20" borderId="3" xfId="1" applyNumberFormat="1" applyFont="1" applyFill="1" applyBorder="1" applyAlignment="1" applyProtection="1">
      <alignment horizontal="center" vertical="center"/>
    </xf>
    <xf numFmtId="165" fontId="1" fillId="20" borderId="9" xfId="1" applyNumberFormat="1" applyFill="1" applyBorder="1" applyAlignment="1" applyProtection="1">
      <alignment horizontal="center"/>
    </xf>
    <xf numFmtId="165" fontId="16" fillId="20" borderId="3" xfId="1" applyNumberFormat="1" applyFont="1" applyFill="1" applyBorder="1" applyAlignment="1" applyProtection="1">
      <alignment horizontal="center" vertical="center"/>
    </xf>
    <xf numFmtId="165" fontId="13" fillId="20" borderId="3" xfId="4" applyNumberFormat="1" applyFont="1" applyFill="1" applyBorder="1" applyAlignment="1" applyProtection="1">
      <alignment horizontal="center" vertical="center"/>
    </xf>
    <xf numFmtId="0" fontId="23" fillId="20" borderId="3" xfId="1" applyFont="1" applyFill="1" applyBorder="1" applyProtection="1"/>
    <xf numFmtId="0" fontId="23" fillId="20" borderId="0" xfId="1" applyFont="1" applyFill="1" applyBorder="1" applyProtection="1"/>
    <xf numFmtId="0" fontId="23" fillId="20" borderId="0" xfId="1" applyFont="1" applyFill="1" applyBorder="1" applyAlignment="1" applyProtection="1">
      <alignment horizontal="right"/>
    </xf>
    <xf numFmtId="165" fontId="23" fillId="20" borderId="3" xfId="1" applyNumberFormat="1" applyFont="1" applyFill="1" applyBorder="1" applyProtection="1"/>
    <xf numFmtId="0" fontId="17" fillId="20" borderId="0" xfId="1" applyFont="1" applyFill="1" applyBorder="1" applyAlignment="1" applyProtection="1">
      <alignment horizontal="left" vertical="top"/>
    </xf>
    <xf numFmtId="10" fontId="13" fillId="13" borderId="0" xfId="3" applyNumberFormat="1" applyFont="1" applyFill="1" applyBorder="1" applyAlignment="1" applyProtection="1">
      <alignment horizontal="right" vertical="top" wrapText="1"/>
    </xf>
    <xf numFmtId="165" fontId="2" fillId="8" borderId="3" xfId="3" applyNumberFormat="1" applyFont="1" applyFill="1" applyBorder="1" applyAlignment="1" applyProtection="1">
      <alignment horizontal="center" vertical="top"/>
    </xf>
    <xf numFmtId="10" fontId="21" fillId="9" borderId="3" xfId="3" applyNumberFormat="1" applyFont="1" applyFill="1" applyBorder="1" applyAlignment="1" applyProtection="1">
      <alignment horizontal="center"/>
    </xf>
    <xf numFmtId="165" fontId="9" fillId="13" borderId="0" xfId="3" applyNumberFormat="1" applyFont="1" applyFill="1" applyBorder="1" applyAlignment="1" applyProtection="1">
      <alignment horizontal="left" vertical="center" wrapText="1"/>
    </xf>
    <xf numFmtId="0" fontId="8" fillId="7" borderId="0" xfId="1" applyFont="1" applyFill="1" applyBorder="1" applyAlignment="1" applyProtection="1">
      <alignment horizontal="center" wrapText="1"/>
    </xf>
    <xf numFmtId="0" fontId="3" fillId="7" borderId="0" xfId="1" applyFont="1" applyFill="1" applyBorder="1" applyAlignment="1" applyProtection="1">
      <alignment horizontal="center" wrapText="1"/>
    </xf>
    <xf numFmtId="165" fontId="2" fillId="6" borderId="0" xfId="2" applyNumberFormat="1" applyFont="1" applyFill="1" applyBorder="1" applyProtection="1"/>
    <xf numFmtId="0" fontId="1" fillId="13" borderId="0" xfId="1" applyFill="1" applyBorder="1" applyProtection="1"/>
    <xf numFmtId="0" fontId="1" fillId="6" borderId="14" xfId="1" applyFill="1" applyBorder="1" applyProtection="1"/>
    <xf numFmtId="0" fontId="14" fillId="6" borderId="0" xfId="1" applyFont="1" applyFill="1" applyBorder="1" applyAlignment="1" applyProtection="1">
      <alignment horizontal="left"/>
    </xf>
    <xf numFmtId="0" fontId="15" fillId="6" borderId="0" xfId="1" applyFont="1" applyFill="1" applyBorder="1" applyAlignment="1" applyProtection="1">
      <alignment horizontal="left"/>
    </xf>
    <xf numFmtId="0" fontId="8" fillId="6" borderId="0" xfId="1" applyFont="1" applyFill="1" applyBorder="1" applyAlignment="1" applyProtection="1">
      <alignment horizontal="right" vertical="top" shrinkToFit="1"/>
    </xf>
    <xf numFmtId="0" fontId="2" fillId="21" borderId="0" xfId="1" applyFont="1" applyFill="1" applyBorder="1" applyAlignment="1" applyProtection="1">
      <alignment horizontal="center"/>
    </xf>
    <xf numFmtId="164" fontId="2" fillId="15" borderId="0" xfId="3" applyNumberFormat="1" applyFont="1" applyFill="1" applyBorder="1" applyAlignment="1" applyProtection="1">
      <alignment horizontal="right"/>
    </xf>
    <xf numFmtId="164" fontId="2" fillId="15" borderId="0" xfId="3" applyNumberFormat="1" applyFont="1" applyFill="1" applyBorder="1" applyAlignment="1" applyProtection="1">
      <alignment horizontal="center"/>
    </xf>
    <xf numFmtId="0" fontId="5" fillId="18" borderId="1" xfId="1" applyFont="1" applyFill="1" applyBorder="1" applyAlignment="1" applyProtection="1">
      <alignment horizontal="center" wrapText="1"/>
    </xf>
    <xf numFmtId="10" fontId="11" fillId="13" borderId="12" xfId="1" applyNumberFormat="1" applyFont="1" applyFill="1" applyBorder="1" applyAlignment="1" applyProtection="1">
      <alignment horizontal="right" vertical="top"/>
    </xf>
    <xf numFmtId="49" fontId="5" fillId="18" borderId="3" xfId="3" applyNumberFormat="1" applyFont="1" applyFill="1" applyBorder="1" applyAlignment="1" applyProtection="1">
      <alignment horizontal="center" wrapText="1"/>
    </xf>
    <xf numFmtId="164" fontId="2" fillId="18" borderId="3" xfId="3" applyNumberFormat="1" applyFont="1" applyFill="1" applyBorder="1" applyAlignment="1" applyProtection="1">
      <alignment horizontal="center" wrapText="1"/>
    </xf>
    <xf numFmtId="165" fontId="2" fillId="11" borderId="3" xfId="3" applyNumberFormat="1" applyFont="1" applyFill="1" applyBorder="1" applyAlignment="1" applyProtection="1">
      <alignment horizontal="center"/>
    </xf>
    <xf numFmtId="4" fontId="1" fillId="19" borderId="0" xfId="1" applyNumberFormat="1" applyFont="1" applyFill="1" applyBorder="1" applyAlignment="1" applyProtection="1">
      <alignment horizontal="right"/>
    </xf>
    <xf numFmtId="4" fontId="1" fillId="19" borderId="11" xfId="1" applyNumberFormat="1" applyFont="1" applyFill="1" applyBorder="1" applyAlignment="1" applyProtection="1">
      <alignment horizontal="right"/>
    </xf>
    <xf numFmtId="165" fontId="2" fillId="11" borderId="7" xfId="2" applyNumberFormat="1" applyFont="1" applyFill="1" applyBorder="1" applyAlignment="1" applyProtection="1">
      <alignment horizontal="right"/>
    </xf>
    <xf numFmtId="165" fontId="2" fillId="19" borderId="12" xfId="1" applyNumberFormat="1" applyFont="1" applyFill="1" applyBorder="1" applyAlignment="1" applyProtection="1">
      <alignment horizontal="right"/>
    </xf>
    <xf numFmtId="164" fontId="5" fillId="18" borderId="1" xfId="3" applyNumberFormat="1" applyFont="1" applyFill="1" applyBorder="1" applyAlignment="1" applyProtection="1">
      <alignment horizontal="center" vertical="center" wrapText="1"/>
    </xf>
    <xf numFmtId="0" fontId="17" fillId="20" borderId="0" xfId="1" applyFont="1" applyFill="1" applyBorder="1" applyAlignment="1" applyProtection="1">
      <alignment horizontal="left"/>
    </xf>
    <xf numFmtId="0" fontId="1" fillId="20" borderId="0" xfId="1" applyFont="1" applyFill="1" applyBorder="1" applyAlignment="1" applyProtection="1">
      <alignment horizontal="left" wrapText="1"/>
    </xf>
    <xf numFmtId="0" fontId="5" fillId="5" borderId="1" xfId="1" applyFont="1" applyFill="1" applyBorder="1" applyProtection="1"/>
    <xf numFmtId="0" fontId="5" fillId="5" borderId="6" xfId="1" applyFont="1" applyFill="1" applyBorder="1" applyProtection="1"/>
    <xf numFmtId="43" fontId="5" fillId="5" borderId="6" xfId="2" applyFont="1" applyFill="1" applyBorder="1" applyAlignment="1" applyProtection="1">
      <alignment horizontal="right"/>
    </xf>
    <xf numFmtId="164" fontId="5" fillId="5" borderId="6" xfId="3" applyNumberFormat="1" applyFont="1" applyFill="1" applyBorder="1" applyAlignment="1" applyProtection="1">
      <alignment horizontal="right"/>
    </xf>
    <xf numFmtId="165" fontId="5" fillId="0" borderId="3" xfId="2" applyNumberFormat="1" applyFont="1" applyFill="1" applyBorder="1" applyAlignment="1" applyProtection="1">
      <alignment horizontal="center"/>
      <protection locked="0"/>
    </xf>
    <xf numFmtId="165" fontId="2" fillId="0" borderId="3" xfId="4" applyNumberFormat="1" applyFont="1" applyFill="1" applyBorder="1" applyAlignment="1" applyProtection="1">
      <alignment horizontal="center"/>
      <protection locked="0"/>
    </xf>
    <xf numFmtId="165" fontId="2" fillId="0" borderId="3" xfId="1" applyNumberFormat="1" applyFont="1" applyFill="1" applyBorder="1" applyAlignment="1" applyProtection="1">
      <alignment horizontal="center"/>
      <protection locked="0"/>
    </xf>
    <xf numFmtId="165" fontId="2" fillId="0" borderId="3" xfId="3" applyNumberFormat="1" applyFont="1" applyFill="1" applyBorder="1" applyAlignment="1" applyProtection="1">
      <protection locked="0"/>
    </xf>
    <xf numFmtId="165" fontId="2" fillId="0" borderId="8" xfId="2" applyNumberFormat="1" applyFont="1" applyFill="1" applyBorder="1" applyProtection="1">
      <protection locked="0"/>
    </xf>
    <xf numFmtId="4" fontId="1" fillId="0" borderId="10" xfId="2" applyNumberFormat="1" applyFont="1" applyFill="1" applyBorder="1" applyProtection="1">
      <protection locked="0"/>
    </xf>
    <xf numFmtId="165" fontId="2" fillId="0" borderId="0" xfId="1" applyNumberFormat="1" applyFont="1" applyFill="1" applyBorder="1" applyProtection="1">
      <protection locked="0"/>
    </xf>
    <xf numFmtId="165" fontId="2" fillId="0" borderId="0" xfId="2" applyNumberFormat="1" applyFont="1" applyFill="1" applyBorder="1" applyProtection="1">
      <protection locked="0"/>
    </xf>
    <xf numFmtId="4" fontId="1" fillId="0" borderId="0" xfId="2" applyNumberFormat="1" applyFont="1" applyFill="1" applyBorder="1" applyProtection="1">
      <protection locked="0"/>
    </xf>
    <xf numFmtId="0" fontId="5" fillId="6" borderId="3" xfId="1" applyFont="1" applyFill="1" applyBorder="1" applyAlignment="1" applyProtection="1">
      <alignment horizontal="center" vertical="center" wrapText="1"/>
    </xf>
    <xf numFmtId="0" fontId="23" fillId="20" borderId="12" xfId="1" applyFont="1" applyFill="1" applyBorder="1" applyProtection="1"/>
    <xf numFmtId="0" fontId="25" fillId="20" borderId="12" xfId="1" applyFont="1" applyFill="1" applyBorder="1" applyProtection="1"/>
    <xf numFmtId="0" fontId="25" fillId="20" borderId="9" xfId="1" applyFont="1" applyFill="1" applyBorder="1" applyProtection="1"/>
    <xf numFmtId="0" fontId="25" fillId="20" borderId="0" xfId="1" applyFont="1" applyFill="1" applyBorder="1" applyProtection="1"/>
    <xf numFmtId="0" fontId="25" fillId="20" borderId="17" xfId="1" applyFont="1" applyFill="1" applyBorder="1" applyProtection="1"/>
    <xf numFmtId="0" fontId="23" fillId="20" borderId="10" xfId="1" applyFont="1" applyFill="1" applyBorder="1" applyProtection="1"/>
    <xf numFmtId="0" fontId="23" fillId="20" borderId="0" xfId="1" applyFont="1" applyFill="1" applyBorder="1" applyAlignment="1" applyProtection="1">
      <alignment vertical="center"/>
    </xf>
    <xf numFmtId="0" fontId="23" fillId="20" borderId="0" xfId="1" applyFont="1" applyFill="1" applyBorder="1" applyAlignment="1" applyProtection="1">
      <alignment horizontal="right" vertical="center"/>
    </xf>
    <xf numFmtId="44" fontId="26" fillId="0" borderId="17" xfId="4" applyFont="1" applyFill="1" applyBorder="1" applyAlignment="1" applyProtection="1">
      <alignment vertical="center"/>
      <protection locked="0"/>
    </xf>
    <xf numFmtId="43" fontId="26" fillId="0" borderId="17" xfId="2" applyFont="1" applyFill="1" applyBorder="1" applyAlignment="1" applyProtection="1">
      <protection locked="0"/>
    </xf>
    <xf numFmtId="43" fontId="26" fillId="2" borderId="18" xfId="2" applyFont="1" applyFill="1" applyBorder="1" applyAlignment="1" applyProtection="1"/>
    <xf numFmtId="166" fontId="26" fillId="2" borderId="17" xfId="2" applyNumberFormat="1" applyFont="1" applyFill="1" applyBorder="1" applyAlignment="1" applyProtection="1"/>
    <xf numFmtId="43" fontId="26" fillId="2" borderId="17" xfId="2" applyFont="1" applyFill="1" applyBorder="1" applyAlignment="1" applyProtection="1"/>
    <xf numFmtId="43" fontId="26" fillId="2" borderId="17" xfId="2" applyFont="1" applyFill="1" applyBorder="1" applyAlignment="1" applyProtection="1">
      <alignment vertical="center"/>
    </xf>
    <xf numFmtId="44" fontId="26" fillId="2" borderId="17" xfId="4" applyFont="1" applyFill="1" applyBorder="1" applyAlignment="1" applyProtection="1">
      <alignment vertical="center"/>
    </xf>
    <xf numFmtId="0" fontId="1" fillId="20" borderId="15" xfId="1" applyFill="1" applyBorder="1" applyProtection="1"/>
    <xf numFmtId="0" fontId="1" fillId="20" borderId="11" xfId="1" applyFill="1" applyBorder="1" applyProtection="1"/>
    <xf numFmtId="0" fontId="1" fillId="20" borderId="16" xfId="1" applyFill="1" applyBorder="1" applyProtection="1"/>
    <xf numFmtId="0" fontId="2" fillId="21" borderId="10" xfId="1" applyFont="1" applyFill="1" applyBorder="1" applyAlignment="1" applyProtection="1">
      <alignment horizontal="center"/>
    </xf>
    <xf numFmtId="0" fontId="1" fillId="15" borderId="17" xfId="1" applyFill="1" applyBorder="1" applyProtection="1"/>
    <xf numFmtId="43" fontId="4" fillId="15" borderId="10" xfId="2" applyFont="1" applyFill="1" applyBorder="1" applyAlignment="1" applyProtection="1">
      <alignment horizontal="left"/>
    </xf>
    <xf numFmtId="0" fontId="1" fillId="15" borderId="0" xfId="1" applyFill="1" applyBorder="1" applyProtection="1"/>
    <xf numFmtId="0" fontId="4" fillId="15" borderId="10" xfId="1" applyFont="1" applyFill="1" applyBorder="1" applyProtection="1"/>
    <xf numFmtId="0" fontId="1" fillId="13" borderId="10" xfId="1" applyFill="1" applyBorder="1" applyProtection="1"/>
    <xf numFmtId="0" fontId="1" fillId="13" borderId="17" xfId="1" applyFill="1" applyBorder="1" applyProtection="1"/>
    <xf numFmtId="43" fontId="4" fillId="13" borderId="10" xfId="2" applyFont="1" applyFill="1" applyBorder="1" applyAlignment="1" applyProtection="1">
      <alignment horizontal="left" vertical="top"/>
    </xf>
    <xf numFmtId="0" fontId="4" fillId="13" borderId="10" xfId="1" applyFont="1" applyFill="1" applyBorder="1" applyProtection="1"/>
    <xf numFmtId="0" fontId="28" fillId="13" borderId="19" xfId="1" applyFont="1" applyFill="1" applyBorder="1" applyAlignment="1" applyProtection="1"/>
    <xf numFmtId="0" fontId="27" fillId="13" borderId="10" xfId="1" applyFont="1" applyFill="1" applyBorder="1" applyProtection="1"/>
    <xf numFmtId="165" fontId="11" fillId="13" borderId="19" xfId="1" applyNumberFormat="1" applyFont="1" applyFill="1" applyBorder="1" applyAlignment="1" applyProtection="1">
      <alignment vertical="top"/>
    </xf>
    <xf numFmtId="0" fontId="1" fillId="13" borderId="0" xfId="1" applyFill="1" applyBorder="1" applyAlignment="1" applyProtection="1">
      <alignment horizontal="left" vertical="center"/>
    </xf>
    <xf numFmtId="43" fontId="4" fillId="6" borderId="10" xfId="2" applyFont="1" applyFill="1" applyBorder="1" applyAlignment="1" applyProtection="1">
      <alignment horizontal="left"/>
    </xf>
    <xf numFmtId="0" fontId="1" fillId="6" borderId="17" xfId="1" applyFill="1" applyBorder="1" applyProtection="1"/>
    <xf numFmtId="0" fontId="5" fillId="6" borderId="10" xfId="1" applyFont="1" applyFill="1" applyBorder="1" applyProtection="1"/>
    <xf numFmtId="0" fontId="1" fillId="6" borderId="17" xfId="1" applyFont="1" applyFill="1" applyBorder="1" applyProtection="1"/>
    <xf numFmtId="0" fontId="1" fillId="0" borderId="10" xfId="1" applyFont="1" applyFill="1" applyBorder="1" applyAlignment="1" applyProtection="1">
      <alignment horizontal="center"/>
      <protection locked="0"/>
    </xf>
    <xf numFmtId="0" fontId="2" fillId="6" borderId="10" xfId="1" applyFont="1" applyFill="1" applyBorder="1" applyProtection="1"/>
    <xf numFmtId="0" fontId="1" fillId="6" borderId="17" xfId="1" applyFill="1" applyBorder="1" applyAlignment="1" applyProtection="1">
      <alignment vertical="center"/>
    </xf>
    <xf numFmtId="0" fontId="1" fillId="20" borderId="0" xfId="1" applyFill="1" applyBorder="1" applyProtection="1"/>
    <xf numFmtId="0" fontId="1" fillId="20" borderId="17" xfId="1" applyFont="1" applyFill="1" applyBorder="1" applyProtection="1"/>
    <xf numFmtId="0" fontId="17" fillId="20" borderId="10" xfId="1" applyFont="1" applyFill="1" applyBorder="1" applyAlignment="1" applyProtection="1">
      <alignment horizontal="left"/>
    </xf>
    <xf numFmtId="0" fontId="2" fillId="20" borderId="10" xfId="1" applyFont="1" applyFill="1" applyBorder="1" applyProtection="1"/>
    <xf numFmtId="0" fontId="1" fillId="20" borderId="17" xfId="1" applyFill="1" applyBorder="1" applyProtection="1"/>
    <xf numFmtId="0" fontId="2" fillId="20" borderId="10" xfId="1" applyFont="1" applyFill="1" applyBorder="1" applyAlignment="1" applyProtection="1">
      <alignment vertical="center"/>
    </xf>
    <xf numFmtId="0" fontId="1" fillId="20" borderId="10" xfId="1" applyFill="1" applyBorder="1" applyProtection="1"/>
    <xf numFmtId="0" fontId="14" fillId="20" borderId="0" xfId="1" applyFont="1" applyFill="1" applyBorder="1" applyProtection="1"/>
    <xf numFmtId="0" fontId="1" fillId="20" borderId="10" xfId="1" applyFont="1" applyFill="1" applyBorder="1" applyProtection="1"/>
    <xf numFmtId="0" fontId="1" fillId="20" borderId="17" xfId="1" applyFill="1" applyBorder="1" applyAlignment="1" applyProtection="1">
      <alignment vertical="center"/>
    </xf>
    <xf numFmtId="0" fontId="1" fillId="0" borderId="0" xfId="1" applyFont="1" applyFill="1" applyBorder="1" applyProtection="1">
      <protection locked="0"/>
    </xf>
    <xf numFmtId="0" fontId="1" fillId="0" borderId="0" xfId="1" applyProtection="1">
      <protection locked="0"/>
    </xf>
    <xf numFmtId="0" fontId="12" fillId="0" borderId="0" xfId="1" applyFont="1" applyProtection="1">
      <protection locked="0"/>
    </xf>
    <xf numFmtId="0" fontId="1" fillId="0" borderId="0" xfId="1" applyFont="1" applyFill="1" applyBorder="1" applyAlignment="1" applyProtection="1">
      <alignment vertical="center"/>
      <protection locked="0"/>
    </xf>
    <xf numFmtId="0" fontId="1" fillId="0" borderId="0" xfId="1" applyAlignment="1" applyProtection="1">
      <alignment vertical="center"/>
      <protection locked="0"/>
    </xf>
    <xf numFmtId="164" fontId="2" fillId="0" borderId="2" xfId="3" applyNumberFormat="1" applyFont="1" applyFill="1" applyBorder="1" applyAlignment="1" applyProtection="1">
      <alignment horizontal="center"/>
      <protection locked="0"/>
    </xf>
    <xf numFmtId="0" fontId="1" fillId="0" borderId="0" xfId="1" applyFill="1" applyProtection="1">
      <protection locked="0"/>
    </xf>
    <xf numFmtId="0" fontId="1" fillId="15" borderId="8" xfId="1" applyFont="1" applyFill="1" applyBorder="1" applyProtection="1"/>
    <xf numFmtId="0" fontId="1" fillId="15" borderId="12" xfId="1" applyFont="1" applyFill="1" applyBorder="1" applyProtection="1"/>
    <xf numFmtId="0" fontId="1" fillId="15" borderId="9" xfId="1" applyFont="1" applyFill="1" applyBorder="1" applyProtection="1"/>
    <xf numFmtId="0" fontId="3" fillId="15" borderId="0" xfId="1" applyFont="1" applyFill="1" applyBorder="1" applyProtection="1"/>
    <xf numFmtId="0" fontId="1" fillId="15" borderId="17" xfId="1" applyFont="1" applyFill="1" applyBorder="1" applyProtection="1"/>
    <xf numFmtId="0" fontId="6" fillId="15" borderId="3" xfId="1" applyFont="1" applyFill="1" applyBorder="1" applyAlignment="1" applyProtection="1">
      <alignment horizontal="left"/>
    </xf>
    <xf numFmtId="165" fontId="5" fillId="15" borderId="0" xfId="2" applyNumberFormat="1" applyFont="1" applyFill="1" applyBorder="1" applyAlignment="1" applyProtection="1">
      <alignment horizontal="center"/>
    </xf>
    <xf numFmtId="165" fontId="2" fillId="6" borderId="10" xfId="1" applyNumberFormat="1" applyFont="1" applyFill="1" applyBorder="1" applyProtection="1"/>
    <xf numFmtId="165" fontId="2" fillId="6" borderId="0" xfId="1" applyNumberFormat="1" applyFont="1" applyFill="1" applyBorder="1" applyProtection="1"/>
    <xf numFmtId="165" fontId="2" fillId="9" borderId="7" xfId="2" applyNumberFormat="1" applyFont="1" applyFill="1" applyBorder="1" applyProtection="1"/>
    <xf numFmtId="0" fontId="5" fillId="17" borderId="4" xfId="1" applyFont="1" applyFill="1" applyBorder="1" applyAlignment="1" applyProtection="1">
      <alignment horizontal="center" vertical="center" wrapText="1"/>
    </xf>
    <xf numFmtId="0" fontId="3" fillId="9" borderId="3" xfId="1" applyFont="1" applyFill="1" applyBorder="1" applyAlignment="1" applyProtection="1">
      <alignment horizontal="center" wrapText="1"/>
    </xf>
    <xf numFmtId="0" fontId="5" fillId="3" borderId="4" xfId="1" applyFont="1" applyFill="1" applyBorder="1" applyAlignment="1" applyProtection="1">
      <alignment horizontal="center" wrapText="1"/>
    </xf>
    <xf numFmtId="0" fontId="5" fillId="3" borderId="5" xfId="1" applyFont="1" applyFill="1" applyBorder="1" applyAlignment="1" applyProtection="1">
      <alignment horizontal="center" wrapText="1"/>
    </xf>
    <xf numFmtId="0" fontId="24" fillId="20" borderId="0" xfId="1" applyFont="1" applyFill="1" applyBorder="1" applyAlignment="1" applyProtection="1">
      <alignment horizontal="center" shrinkToFit="1"/>
    </xf>
    <xf numFmtId="0" fontId="17" fillId="20" borderId="10" xfId="1" applyFont="1" applyFill="1" applyBorder="1" applyAlignment="1" applyProtection="1">
      <alignment horizontal="left"/>
    </xf>
    <xf numFmtId="0" fontId="17" fillId="20" borderId="0" xfId="1" applyFont="1" applyFill="1" applyBorder="1" applyAlignment="1" applyProtection="1">
      <alignment horizontal="left"/>
    </xf>
    <xf numFmtId="0" fontId="1" fillId="20" borderId="0" xfId="1" applyFont="1" applyFill="1" applyBorder="1" applyAlignment="1" applyProtection="1">
      <alignment horizontal="left" wrapText="1"/>
    </xf>
    <xf numFmtId="43" fontId="5" fillId="17" borderId="4" xfId="2" applyFont="1" applyFill="1" applyBorder="1" applyAlignment="1" applyProtection="1">
      <alignment horizontal="center" wrapText="1"/>
    </xf>
    <xf numFmtId="43" fontId="5" fillId="17" borderId="5" xfId="2" applyFont="1" applyFill="1" applyBorder="1" applyAlignment="1" applyProtection="1">
      <alignment horizontal="center" wrapText="1"/>
    </xf>
    <xf numFmtId="0" fontId="5" fillId="3" borderId="1" xfId="1" applyFont="1" applyFill="1" applyBorder="1" applyAlignment="1" applyProtection="1">
      <alignment horizontal="center" vertical="center" wrapText="1"/>
    </xf>
    <xf numFmtId="0" fontId="5" fillId="3" borderId="6" xfId="1" applyFont="1" applyFill="1" applyBorder="1" applyAlignment="1" applyProtection="1">
      <alignment horizontal="center" vertical="center" wrapText="1"/>
    </xf>
    <xf numFmtId="0" fontId="5" fillId="3" borderId="2" xfId="1" applyFont="1" applyFill="1" applyBorder="1" applyAlignment="1" applyProtection="1">
      <alignment horizontal="center" vertical="center" wrapText="1"/>
    </xf>
    <xf numFmtId="165" fontId="9" fillId="13" borderId="0" xfId="3" applyNumberFormat="1" applyFont="1" applyFill="1" applyBorder="1" applyAlignment="1" applyProtection="1">
      <alignment horizontal="center" vertical="center" wrapText="1"/>
    </xf>
    <xf numFmtId="0" fontId="2" fillId="0" borderId="8" xfId="1" applyFont="1" applyFill="1" applyBorder="1" applyAlignment="1" applyProtection="1">
      <alignment horizontal="center"/>
      <protection locked="0"/>
    </xf>
    <xf numFmtId="0" fontId="2" fillId="0" borderId="9" xfId="1" applyFont="1" applyFill="1" applyBorder="1" applyAlignment="1" applyProtection="1">
      <alignment horizontal="center"/>
      <protection locked="0"/>
    </xf>
    <xf numFmtId="0" fontId="2" fillId="0" borderId="15" xfId="1" applyFont="1" applyFill="1" applyBorder="1" applyAlignment="1" applyProtection="1">
      <alignment horizontal="center"/>
      <protection locked="0"/>
    </xf>
    <xf numFmtId="0" fontId="2" fillId="0" borderId="16" xfId="1" applyFont="1" applyFill="1" applyBorder="1" applyAlignment="1" applyProtection="1">
      <alignment horizontal="center"/>
      <protection locked="0"/>
    </xf>
    <xf numFmtId="0" fontId="6" fillId="15" borderId="1" xfId="1" applyFont="1" applyFill="1" applyBorder="1" applyAlignment="1" applyProtection="1">
      <alignment horizontal="left"/>
    </xf>
    <xf numFmtId="0" fontId="6" fillId="15" borderId="2" xfId="1" applyFont="1" applyFill="1" applyBorder="1" applyAlignment="1" applyProtection="1">
      <alignment horizontal="left"/>
    </xf>
    <xf numFmtId="0" fontId="28" fillId="4" borderId="1" xfId="1" applyFont="1" applyFill="1" applyBorder="1" applyAlignment="1" applyProtection="1">
      <alignment horizontal="center"/>
    </xf>
    <xf numFmtId="0" fontId="28" fillId="4" borderId="2" xfId="1" applyFont="1" applyFill="1" applyBorder="1" applyAlignment="1" applyProtection="1">
      <alignment horizontal="center"/>
    </xf>
    <xf numFmtId="165" fontId="11" fillId="12" borderId="1" xfId="1" applyNumberFormat="1" applyFont="1" applyFill="1" applyBorder="1" applyAlignment="1" applyProtection="1">
      <alignment horizontal="center" vertical="top"/>
    </xf>
    <xf numFmtId="165" fontId="11" fillId="12" borderId="2" xfId="1" applyNumberFormat="1" applyFont="1" applyFill="1" applyBorder="1" applyAlignment="1" applyProtection="1">
      <alignment horizontal="center" vertical="top"/>
    </xf>
    <xf numFmtId="0" fontId="10" fillId="13" borderId="0" xfId="1" applyFont="1" applyFill="1" applyBorder="1" applyAlignment="1" applyProtection="1">
      <alignment horizontal="center" vertical="center" wrapText="1"/>
    </xf>
    <xf numFmtId="164" fontId="2" fillId="3" borderId="1" xfId="3" applyNumberFormat="1" applyFont="1" applyFill="1" applyBorder="1" applyAlignment="1" applyProtection="1">
      <alignment horizontal="center"/>
    </xf>
    <xf numFmtId="164" fontId="2" fillId="3" borderId="2" xfId="3" applyNumberFormat="1" applyFont="1" applyFill="1" applyBorder="1" applyAlignment="1" applyProtection="1">
      <alignment horizontal="center"/>
    </xf>
    <xf numFmtId="164" fontId="2" fillId="18" borderId="1" xfId="3" applyNumberFormat="1" applyFont="1" applyFill="1" applyBorder="1" applyAlignment="1" applyProtection="1">
      <alignment horizontal="center"/>
    </xf>
    <xf numFmtId="164" fontId="2" fillId="18" borderId="2" xfId="3" applyNumberFormat="1" applyFont="1" applyFill="1" applyBorder="1" applyAlignment="1" applyProtection="1">
      <alignment horizontal="center"/>
    </xf>
    <xf numFmtId="0" fontId="5" fillId="16" borderId="3" xfId="1" applyFont="1" applyFill="1" applyBorder="1" applyAlignment="1" applyProtection="1">
      <alignment horizontal="center"/>
    </xf>
    <xf numFmtId="165" fontId="5" fillId="0" borderId="3" xfId="2" applyNumberFormat="1" applyFont="1" applyFill="1" applyBorder="1" applyAlignment="1" applyProtection="1">
      <alignment horizontal="center"/>
      <protection locked="0"/>
    </xf>
    <xf numFmtId="0" fontId="6" fillId="3" borderId="3" xfId="1" applyFont="1" applyFill="1" applyBorder="1" applyAlignment="1" applyProtection="1">
      <alignment horizontal="center"/>
    </xf>
    <xf numFmtId="0" fontId="15" fillId="13" borderId="0" xfId="1" applyFont="1" applyFill="1" applyBorder="1" applyAlignment="1" applyProtection="1">
      <alignment horizontal="center"/>
    </xf>
    <xf numFmtId="165" fontId="15" fillId="13" borderId="0" xfId="4" applyNumberFormat="1" applyFont="1" applyFill="1" applyBorder="1" applyAlignment="1" applyProtection="1">
      <alignment horizontal="center" vertical="top"/>
    </xf>
    <xf numFmtId="0" fontId="2" fillId="0" borderId="4" xfId="1" applyFont="1" applyFill="1" applyBorder="1" applyAlignment="1" applyProtection="1">
      <alignment horizontal="center"/>
      <protection locked="0"/>
    </xf>
    <xf numFmtId="0" fontId="2" fillId="0" borderId="5" xfId="1" applyFont="1" applyFill="1" applyBorder="1" applyAlignment="1" applyProtection="1">
      <alignment horizontal="center"/>
      <protection locked="0"/>
    </xf>
  </cellXfs>
  <cellStyles count="5">
    <cellStyle name="Comma 2" xfId="2"/>
    <cellStyle name="Currency 2" xfId="4"/>
    <cellStyle name="Normal" xfId="0" builtinId="0"/>
    <cellStyle name="Normal 2" xfId="1"/>
    <cellStyle name="Percent 2" xfId="3"/>
  </cellStyles>
  <dxfs count="2">
    <dxf>
      <font>
        <color rgb="FFFF0000"/>
      </font>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57"/>
  <sheetViews>
    <sheetView tabSelected="1" zoomScale="80" zoomScaleNormal="80" workbookViewId="0">
      <selection activeCell="D22" sqref="D22"/>
    </sheetView>
  </sheetViews>
  <sheetFormatPr defaultColWidth="9.28515625" defaultRowHeight="12.75" x14ac:dyDescent="0.2"/>
  <cols>
    <col min="1" max="1" width="5.140625" style="168" customWidth="1"/>
    <col min="2" max="2" width="42.85546875" style="168" customWidth="1"/>
    <col min="3" max="3" width="16.28515625" style="168" customWidth="1"/>
    <col min="4" max="4" width="21.5703125" style="168" customWidth="1"/>
    <col min="5" max="5" width="20" style="168" customWidth="1"/>
    <col min="6" max="6" width="15.28515625" style="168" customWidth="1"/>
    <col min="7" max="7" width="16.7109375" style="168" customWidth="1"/>
    <col min="8" max="8" width="21" style="168" customWidth="1"/>
    <col min="9" max="9" width="16.28515625" style="168" customWidth="1"/>
    <col min="10" max="10" width="3" style="168" customWidth="1"/>
    <col min="11" max="11" width="14.28515625" style="168" customWidth="1"/>
    <col min="12" max="12" width="3.5703125" style="168" customWidth="1"/>
    <col min="13" max="14" width="9.28515625" style="168"/>
    <col min="15" max="15" width="16.140625" style="168" customWidth="1"/>
    <col min="16" max="16" width="17.28515625" style="168" customWidth="1"/>
    <col min="17" max="17" width="13.42578125" style="168" customWidth="1"/>
    <col min="18" max="16384" width="9.28515625" style="168"/>
  </cols>
  <sheetData>
    <row r="1" spans="1:12" x14ac:dyDescent="0.2">
      <c r="A1" s="167"/>
      <c r="B1" s="174"/>
      <c r="C1" s="175"/>
      <c r="D1" s="175"/>
      <c r="E1" s="175"/>
      <c r="F1" s="175"/>
      <c r="G1" s="175"/>
      <c r="H1" s="175"/>
      <c r="I1" s="175"/>
      <c r="J1" s="175"/>
      <c r="K1" s="175"/>
      <c r="L1" s="176"/>
    </row>
    <row r="2" spans="1:12" ht="15" x14ac:dyDescent="0.25">
      <c r="A2" s="167"/>
      <c r="B2" s="202" t="s">
        <v>45</v>
      </c>
      <c r="C2" s="203"/>
      <c r="D2" s="179" t="s">
        <v>46</v>
      </c>
      <c r="E2" s="105"/>
      <c r="F2" s="106"/>
      <c r="G2" s="107" t="s">
        <v>34</v>
      </c>
      <c r="H2" s="172"/>
      <c r="I2" s="177"/>
      <c r="J2" s="6"/>
      <c r="K2" s="51"/>
      <c r="L2" s="178"/>
    </row>
    <row r="3" spans="1:12" ht="15" x14ac:dyDescent="0.25">
      <c r="A3" s="167"/>
      <c r="B3" s="198"/>
      <c r="C3" s="199"/>
      <c r="D3" s="218"/>
      <c r="E3" s="105"/>
      <c r="F3" s="106"/>
      <c r="G3" s="108" t="s">
        <v>0</v>
      </c>
      <c r="H3" s="172">
        <v>0.05</v>
      </c>
      <c r="I3" s="6"/>
      <c r="J3" s="6"/>
      <c r="K3" s="51"/>
      <c r="L3" s="178"/>
    </row>
    <row r="4" spans="1:12" ht="15" x14ac:dyDescent="0.25">
      <c r="A4" s="167"/>
      <c r="B4" s="200"/>
      <c r="C4" s="201"/>
      <c r="D4" s="219"/>
      <c r="E4" s="6"/>
      <c r="F4" s="91"/>
      <c r="G4" s="92"/>
      <c r="H4" s="6"/>
      <c r="I4" s="6"/>
      <c r="J4" s="51"/>
      <c r="K4" s="51"/>
      <c r="L4" s="138"/>
    </row>
    <row r="5" spans="1:12" ht="15" x14ac:dyDescent="0.25">
      <c r="A5" s="167"/>
      <c r="B5" s="137"/>
      <c r="C5" s="90"/>
      <c r="D5" s="6"/>
      <c r="E5" s="6"/>
      <c r="F5" s="91"/>
      <c r="G5" s="92"/>
      <c r="H5" s="6"/>
      <c r="I5" s="6"/>
      <c r="J5" s="51"/>
      <c r="K5" s="51"/>
      <c r="L5" s="138"/>
    </row>
    <row r="6" spans="1:12" ht="15" customHeight="1" x14ac:dyDescent="0.25">
      <c r="A6" s="167"/>
      <c r="B6" s="139" t="s">
        <v>53</v>
      </c>
      <c r="C6" s="213" t="s">
        <v>1</v>
      </c>
      <c r="D6" s="213"/>
      <c r="E6" s="209" t="s">
        <v>2</v>
      </c>
      <c r="F6" s="210"/>
      <c r="G6" s="211" t="s">
        <v>3</v>
      </c>
      <c r="H6" s="212"/>
      <c r="I6" s="140"/>
      <c r="J6" s="51"/>
      <c r="K6" s="51"/>
      <c r="L6" s="138"/>
    </row>
    <row r="7" spans="1:12" ht="15" customHeight="1" x14ac:dyDescent="0.25">
      <c r="A7" s="167"/>
      <c r="B7" s="141"/>
      <c r="C7" s="214"/>
      <c r="D7" s="214"/>
      <c r="E7" s="7">
        <f>H3</f>
        <v>0.05</v>
      </c>
      <c r="F7" s="8">
        <f>ROUND(C7*H3,2)</f>
        <v>0</v>
      </c>
      <c r="G7" s="9">
        <f>1-H3</f>
        <v>0.95</v>
      </c>
      <c r="H7" s="10">
        <f>C7-F7</f>
        <v>0</v>
      </c>
      <c r="I7" s="26"/>
      <c r="J7" s="51"/>
      <c r="K7" s="51"/>
      <c r="L7" s="138"/>
    </row>
    <row r="8" spans="1:12" ht="15" customHeight="1" x14ac:dyDescent="0.25">
      <c r="A8" s="167"/>
      <c r="B8" s="141"/>
      <c r="C8" s="6"/>
      <c r="D8" s="180"/>
      <c r="E8" s="29"/>
      <c r="F8" s="30"/>
      <c r="G8" s="31"/>
      <c r="H8" s="32"/>
      <c r="I8" s="26"/>
      <c r="J8" s="51"/>
      <c r="K8" s="51"/>
      <c r="L8" s="138"/>
    </row>
    <row r="9" spans="1:12" ht="15" customHeight="1" x14ac:dyDescent="0.25">
      <c r="A9" s="167"/>
      <c r="B9" s="142"/>
      <c r="C9" s="5"/>
      <c r="D9" s="85"/>
      <c r="E9" s="27"/>
      <c r="F9" s="27"/>
      <c r="G9" s="28"/>
      <c r="H9" s="28"/>
      <c r="I9" s="22"/>
      <c r="J9" s="50"/>
      <c r="K9" s="50"/>
      <c r="L9" s="143"/>
    </row>
    <row r="10" spans="1:12" ht="53.25" customHeight="1" x14ac:dyDescent="0.25">
      <c r="A10" s="167"/>
      <c r="B10" s="144" t="s">
        <v>52</v>
      </c>
      <c r="C10" s="85"/>
      <c r="D10" s="184" t="s">
        <v>50</v>
      </c>
      <c r="E10" s="215" t="s">
        <v>51</v>
      </c>
      <c r="F10" s="215"/>
      <c r="G10" s="35" t="s">
        <v>8</v>
      </c>
      <c r="H10" s="95" t="s">
        <v>4</v>
      </c>
      <c r="I10" s="24"/>
      <c r="J10" s="50"/>
      <c r="K10" s="50"/>
      <c r="L10" s="143"/>
    </row>
    <row r="11" spans="1:12" ht="65.25" customHeight="1" x14ac:dyDescent="0.25">
      <c r="A11" s="167"/>
      <c r="B11" s="145"/>
      <c r="C11" s="11"/>
      <c r="D11" s="63" t="s">
        <v>49</v>
      </c>
      <c r="E11" s="3" t="s">
        <v>5</v>
      </c>
      <c r="F11" s="3" t="s">
        <v>6</v>
      </c>
      <c r="G11" s="185" t="s">
        <v>37</v>
      </c>
      <c r="H11" s="96" t="s">
        <v>7</v>
      </c>
      <c r="I11" s="25"/>
      <c r="J11" s="50"/>
      <c r="K11" s="50"/>
      <c r="L11" s="143"/>
    </row>
    <row r="12" spans="1:12" ht="15" customHeight="1" x14ac:dyDescent="0.25">
      <c r="A12" s="167"/>
      <c r="B12" s="142"/>
      <c r="C12" s="11"/>
      <c r="D12" s="109"/>
      <c r="E12" s="110"/>
      <c r="F12" s="111"/>
      <c r="G12" s="112">
        <v>0</v>
      </c>
      <c r="H12" s="97">
        <f>D12-E12-F12</f>
        <v>0</v>
      </c>
      <c r="I12" s="23"/>
      <c r="J12" s="50"/>
      <c r="K12" s="50"/>
      <c r="L12" s="143"/>
    </row>
    <row r="13" spans="1:12" ht="49.5" customHeight="1" x14ac:dyDescent="0.25">
      <c r="A13" s="167"/>
      <c r="B13" s="145"/>
      <c r="C13" s="21"/>
      <c r="D13" s="21"/>
      <c r="E13" s="12" t="e">
        <f>(E12)/D12</f>
        <v>#DIV/0!</v>
      </c>
      <c r="F13" s="78" t="e">
        <f>F12/D12</f>
        <v>#DIV/0!</v>
      </c>
      <c r="G13" s="13"/>
      <c r="H13" s="94" t="e">
        <f>H12/D12</f>
        <v>#DIV/0!</v>
      </c>
      <c r="I13" s="22"/>
      <c r="J13" s="50"/>
      <c r="K13" s="50"/>
      <c r="L13" s="143"/>
    </row>
    <row r="14" spans="1:12" ht="36" customHeight="1" x14ac:dyDescent="0.25">
      <c r="A14" s="167"/>
      <c r="B14" s="145"/>
      <c r="C14" s="216" t="str">
        <f>IF(D12&lt;C7,"Recipient did not allocate all available funding",(IF(D12=C7,"","Recipient has over allocated available funding and will need to adjust before continuing")))</f>
        <v/>
      </c>
      <c r="D14" s="216"/>
      <c r="E14" s="216"/>
      <c r="F14" s="217"/>
      <c r="G14" s="217"/>
      <c r="H14" s="85"/>
      <c r="I14" s="80" t="s">
        <v>9</v>
      </c>
      <c r="J14" s="204" t="s">
        <v>44</v>
      </c>
      <c r="K14" s="205"/>
      <c r="L14" s="146"/>
    </row>
    <row r="15" spans="1:12" ht="29.25" customHeight="1" x14ac:dyDescent="0.2">
      <c r="A15" s="167"/>
      <c r="B15" s="147"/>
      <c r="C15" s="208" t="e">
        <f>IF(H3=0,"",IF(((E13+F13)&gt;(E7+0.000001)),"Error - The Total administration (IDC + Direct) budgeted is over the allowed 5%, please reduce before continuing.",IF((E13&gt;(E7+0.000001)),"Error - The Direct administration budgeted is over the allowed 5%, please reduce before continuing.",IF((F13&gt;(E7+0.000001)),"Error - The Indirect Costs budgeted is over your site's negotiated IDC rate please reduce before continuing.",""))))</f>
        <v>#DIV/0!</v>
      </c>
      <c r="D15" s="208"/>
      <c r="E15" s="208"/>
      <c r="F15" s="208"/>
      <c r="G15" s="208"/>
      <c r="H15" s="208"/>
      <c r="I15" s="79">
        <f>(D12-G12)/(1+H2)</f>
        <v>0</v>
      </c>
      <c r="J15" s="206">
        <f>ROUND((I15*H2),2)</f>
        <v>0</v>
      </c>
      <c r="K15" s="207"/>
      <c r="L15" s="148"/>
    </row>
    <row r="16" spans="1:12" ht="21.75" customHeight="1" x14ac:dyDescent="0.25">
      <c r="A16" s="167"/>
      <c r="B16" s="145"/>
      <c r="C16" s="197" t="str">
        <f>IF((F12&gt;J15),"The Indirect Cost budgeted exceeds the maximum allowable amount, please reduce before continuing. Note: IDC can not be charged against Equipment (700 series) nor can it be charged against IDC itself","")</f>
        <v/>
      </c>
      <c r="D16" s="197"/>
      <c r="E16" s="197"/>
      <c r="F16" s="197"/>
      <c r="G16" s="197"/>
      <c r="H16" s="33"/>
      <c r="I16" s="14"/>
      <c r="J16" s="52"/>
      <c r="K16" s="52"/>
      <c r="L16" s="143"/>
    </row>
    <row r="17" spans="1:12" ht="21.75" customHeight="1" x14ac:dyDescent="0.25">
      <c r="A17" s="167"/>
      <c r="B17" s="145"/>
      <c r="C17" s="81"/>
      <c r="D17" s="81"/>
      <c r="E17" s="149"/>
      <c r="F17" s="81"/>
      <c r="G17" s="34"/>
      <c r="H17" s="33"/>
      <c r="I17" s="14"/>
      <c r="J17" s="52"/>
      <c r="K17" s="52"/>
      <c r="L17" s="143"/>
    </row>
    <row r="18" spans="1:12" ht="15" x14ac:dyDescent="0.25">
      <c r="A18" s="167"/>
      <c r="B18" s="150" t="s">
        <v>10</v>
      </c>
      <c r="C18" s="4"/>
      <c r="D18" s="4"/>
      <c r="E18" s="4"/>
      <c r="F18" s="15"/>
      <c r="G18" s="16"/>
      <c r="H18" s="4"/>
      <c r="I18" s="17"/>
      <c r="J18" s="53"/>
      <c r="K18" s="53"/>
      <c r="L18" s="151"/>
    </row>
    <row r="19" spans="1:12" ht="15" x14ac:dyDescent="0.25">
      <c r="A19" s="167"/>
      <c r="B19" s="150"/>
      <c r="C19" s="4"/>
      <c r="D19" s="4"/>
      <c r="E19" s="4"/>
      <c r="F19" s="15"/>
      <c r="G19" s="16"/>
      <c r="H19" s="4"/>
      <c r="I19" s="17"/>
      <c r="J19" s="53"/>
      <c r="K19" s="53"/>
      <c r="L19" s="151"/>
    </row>
    <row r="20" spans="1:12" ht="51.75" customHeight="1" x14ac:dyDescent="0.25">
      <c r="A20" s="167"/>
      <c r="B20" s="152"/>
      <c r="C20" s="192" t="s">
        <v>11</v>
      </c>
      <c r="D20" s="194" t="s">
        <v>12</v>
      </c>
      <c r="E20" s="195"/>
      <c r="F20" s="196"/>
      <c r="G20" s="49" t="s">
        <v>36</v>
      </c>
      <c r="H20" s="102" t="s">
        <v>13</v>
      </c>
      <c r="I20" s="186" t="s">
        <v>14</v>
      </c>
      <c r="J20" s="54"/>
      <c r="K20" s="82"/>
      <c r="L20" s="153"/>
    </row>
    <row r="21" spans="1:12" ht="45" customHeight="1" x14ac:dyDescent="0.25">
      <c r="A21" s="167"/>
      <c r="B21" s="118" t="s">
        <v>48</v>
      </c>
      <c r="C21" s="193"/>
      <c r="D21" s="46" t="s">
        <v>15</v>
      </c>
      <c r="E21" s="47" t="s">
        <v>16</v>
      </c>
      <c r="F21" s="46" t="s">
        <v>17</v>
      </c>
      <c r="G21" s="48" t="s">
        <v>35</v>
      </c>
      <c r="H21" s="93" t="s">
        <v>18</v>
      </c>
      <c r="I21" s="187"/>
      <c r="J21" s="55"/>
      <c r="K21" s="83"/>
      <c r="L21" s="153"/>
    </row>
    <row r="22" spans="1:12" ht="15" x14ac:dyDescent="0.25">
      <c r="A22" s="167"/>
      <c r="B22" s="154"/>
      <c r="C22" s="113"/>
      <c r="D22" s="115"/>
      <c r="E22" s="116"/>
      <c r="F22" s="57">
        <f t="shared" ref="F22:F36" si="0">D22+E22</f>
        <v>0</v>
      </c>
      <c r="G22" s="115">
        <v>0</v>
      </c>
      <c r="H22" s="101">
        <f t="shared" ref="H22:H36" si="1">C22-D22-E22</f>
        <v>0</v>
      </c>
      <c r="I22" s="60" t="str">
        <f t="shared" ref="I22:I36" si="2">IFERROR((F22/C22),"N/A")</f>
        <v>N/A</v>
      </c>
      <c r="J22" s="181"/>
      <c r="K22" s="182"/>
      <c r="L22" s="153"/>
    </row>
    <row r="23" spans="1:12" ht="15" x14ac:dyDescent="0.25">
      <c r="A23" s="167"/>
      <c r="B23" s="154"/>
      <c r="C23" s="114">
        <v>0</v>
      </c>
      <c r="D23" s="117">
        <v>0</v>
      </c>
      <c r="E23" s="117">
        <v>0</v>
      </c>
      <c r="F23" s="58">
        <f t="shared" si="0"/>
        <v>0</v>
      </c>
      <c r="G23" s="115">
        <v>0</v>
      </c>
      <c r="H23" s="98">
        <f t="shared" si="1"/>
        <v>0</v>
      </c>
      <c r="I23" s="60" t="str">
        <f t="shared" si="2"/>
        <v>N/A</v>
      </c>
      <c r="J23" s="181"/>
      <c r="K23" s="182"/>
      <c r="L23" s="153"/>
    </row>
    <row r="24" spans="1:12" ht="15" x14ac:dyDescent="0.25">
      <c r="A24" s="167"/>
      <c r="B24" s="154"/>
      <c r="C24" s="114">
        <v>0</v>
      </c>
      <c r="D24" s="117">
        <v>0</v>
      </c>
      <c r="E24" s="117">
        <v>0</v>
      </c>
      <c r="F24" s="58">
        <f t="shared" ref="F24:F25" si="3">D24+E24</f>
        <v>0</v>
      </c>
      <c r="G24" s="115">
        <v>0</v>
      </c>
      <c r="H24" s="98">
        <f t="shared" ref="H24:H25" si="4">C24-D24-E24</f>
        <v>0</v>
      </c>
      <c r="I24" s="60" t="str">
        <f t="shared" ref="I24:I25" si="5">IFERROR((F24/C24),"N/A")</f>
        <v>N/A</v>
      </c>
      <c r="J24" s="181"/>
      <c r="K24" s="182"/>
      <c r="L24" s="153"/>
    </row>
    <row r="25" spans="1:12" ht="15" x14ac:dyDescent="0.25">
      <c r="A25" s="167"/>
      <c r="B25" s="154" t="s">
        <v>47</v>
      </c>
      <c r="C25" s="114">
        <v>0</v>
      </c>
      <c r="D25" s="117">
        <v>0</v>
      </c>
      <c r="E25" s="117">
        <v>0</v>
      </c>
      <c r="F25" s="58">
        <f t="shared" si="3"/>
        <v>0</v>
      </c>
      <c r="G25" s="115">
        <v>0</v>
      </c>
      <c r="H25" s="98">
        <f t="shared" si="4"/>
        <v>0</v>
      </c>
      <c r="I25" s="60" t="str">
        <f t="shared" si="5"/>
        <v>N/A</v>
      </c>
      <c r="J25" s="181"/>
      <c r="K25" s="182"/>
      <c r="L25" s="153"/>
    </row>
    <row r="26" spans="1:12" ht="15" x14ac:dyDescent="0.25">
      <c r="A26" s="167"/>
      <c r="B26" s="154" t="s">
        <v>47</v>
      </c>
      <c r="C26" s="114">
        <v>0</v>
      </c>
      <c r="D26" s="117">
        <v>0</v>
      </c>
      <c r="E26" s="117">
        <v>0</v>
      </c>
      <c r="F26" s="58">
        <f t="shared" ref="F26:F27" si="6">D26+E26</f>
        <v>0</v>
      </c>
      <c r="G26" s="115">
        <v>0</v>
      </c>
      <c r="H26" s="98">
        <f t="shared" ref="H26:H27" si="7">C26-D26-E26</f>
        <v>0</v>
      </c>
      <c r="I26" s="60" t="str">
        <f t="shared" ref="I26:I27" si="8">IFERROR((F26/C26),"N/A")</f>
        <v>N/A</v>
      </c>
      <c r="J26" s="181"/>
      <c r="K26" s="182"/>
      <c r="L26" s="153"/>
    </row>
    <row r="27" spans="1:12" ht="15" x14ac:dyDescent="0.25">
      <c r="A27" s="167"/>
      <c r="B27" s="154" t="s">
        <v>47</v>
      </c>
      <c r="C27" s="114">
        <v>0</v>
      </c>
      <c r="D27" s="117">
        <v>0</v>
      </c>
      <c r="E27" s="117">
        <v>0</v>
      </c>
      <c r="F27" s="58">
        <f t="shared" si="6"/>
        <v>0</v>
      </c>
      <c r="G27" s="115">
        <v>0</v>
      </c>
      <c r="H27" s="98">
        <f t="shared" si="7"/>
        <v>0</v>
      </c>
      <c r="I27" s="60" t="str">
        <f t="shared" si="8"/>
        <v>N/A</v>
      </c>
      <c r="J27" s="181"/>
      <c r="K27" s="182"/>
      <c r="L27" s="153"/>
    </row>
    <row r="28" spans="1:12" ht="15" x14ac:dyDescent="0.25">
      <c r="A28" s="167"/>
      <c r="B28" s="154" t="s">
        <v>47</v>
      </c>
      <c r="C28" s="114">
        <v>0</v>
      </c>
      <c r="D28" s="117">
        <v>0</v>
      </c>
      <c r="E28" s="117">
        <v>0</v>
      </c>
      <c r="F28" s="58">
        <f t="shared" ref="F28:F32" si="9">D28+E28</f>
        <v>0</v>
      </c>
      <c r="G28" s="115">
        <v>0</v>
      </c>
      <c r="H28" s="98">
        <f t="shared" ref="H28:H32" si="10">C28-D28-E28</f>
        <v>0</v>
      </c>
      <c r="I28" s="60" t="str">
        <f t="shared" ref="I28:I32" si="11">IFERROR((F28/C28),"N/A")</f>
        <v>N/A</v>
      </c>
      <c r="J28" s="181"/>
      <c r="K28" s="182"/>
      <c r="L28" s="153"/>
    </row>
    <row r="29" spans="1:12" ht="15" x14ac:dyDescent="0.25">
      <c r="A29" s="167"/>
      <c r="B29" s="154" t="s">
        <v>47</v>
      </c>
      <c r="C29" s="114">
        <v>0</v>
      </c>
      <c r="D29" s="117">
        <v>0</v>
      </c>
      <c r="E29" s="117">
        <v>0</v>
      </c>
      <c r="F29" s="58">
        <f t="shared" si="9"/>
        <v>0</v>
      </c>
      <c r="G29" s="115">
        <v>0</v>
      </c>
      <c r="H29" s="98">
        <f t="shared" si="10"/>
        <v>0</v>
      </c>
      <c r="I29" s="60" t="str">
        <f t="shared" si="11"/>
        <v>N/A</v>
      </c>
      <c r="J29" s="181"/>
      <c r="K29" s="182"/>
      <c r="L29" s="153"/>
    </row>
    <row r="30" spans="1:12" ht="15" x14ac:dyDescent="0.25">
      <c r="A30" s="167"/>
      <c r="B30" s="154" t="s">
        <v>47</v>
      </c>
      <c r="C30" s="114">
        <v>0</v>
      </c>
      <c r="D30" s="117">
        <v>0</v>
      </c>
      <c r="E30" s="117">
        <v>0</v>
      </c>
      <c r="F30" s="58">
        <f t="shared" si="9"/>
        <v>0</v>
      </c>
      <c r="G30" s="115">
        <v>0</v>
      </c>
      <c r="H30" s="98">
        <f t="shared" si="10"/>
        <v>0</v>
      </c>
      <c r="I30" s="60" t="str">
        <f t="shared" si="11"/>
        <v>N/A</v>
      </c>
      <c r="J30" s="181"/>
      <c r="K30" s="182"/>
      <c r="L30" s="153"/>
    </row>
    <row r="31" spans="1:12" ht="15" x14ac:dyDescent="0.25">
      <c r="A31" s="167"/>
      <c r="B31" s="154" t="s">
        <v>47</v>
      </c>
      <c r="C31" s="114">
        <v>0</v>
      </c>
      <c r="D31" s="117">
        <v>0</v>
      </c>
      <c r="E31" s="117">
        <v>0</v>
      </c>
      <c r="F31" s="58">
        <f t="shared" ref="F31" si="12">D31+E31</f>
        <v>0</v>
      </c>
      <c r="G31" s="115">
        <v>0</v>
      </c>
      <c r="H31" s="98">
        <f t="shared" ref="H31" si="13">C31-D31-E31</f>
        <v>0</v>
      </c>
      <c r="I31" s="60" t="str">
        <f t="shared" ref="I31" si="14">IFERROR((F31/C31),"N/A")</f>
        <v>N/A</v>
      </c>
      <c r="J31" s="181"/>
      <c r="K31" s="182"/>
      <c r="L31" s="153"/>
    </row>
    <row r="32" spans="1:12" ht="15" x14ac:dyDescent="0.25">
      <c r="A32" s="167"/>
      <c r="B32" s="154" t="s">
        <v>47</v>
      </c>
      <c r="C32" s="114">
        <v>0</v>
      </c>
      <c r="D32" s="117">
        <v>0</v>
      </c>
      <c r="E32" s="117">
        <v>0</v>
      </c>
      <c r="F32" s="58">
        <f t="shared" si="9"/>
        <v>0</v>
      </c>
      <c r="G32" s="115">
        <v>0</v>
      </c>
      <c r="H32" s="98">
        <f t="shared" si="10"/>
        <v>0</v>
      </c>
      <c r="I32" s="60" t="str">
        <f t="shared" si="11"/>
        <v>N/A</v>
      </c>
      <c r="J32" s="181"/>
      <c r="K32" s="182"/>
      <c r="L32" s="153"/>
    </row>
    <row r="33" spans="1:18" ht="15" x14ac:dyDescent="0.25">
      <c r="A33" s="167"/>
      <c r="B33" s="154" t="s">
        <v>47</v>
      </c>
      <c r="C33" s="114">
        <v>0</v>
      </c>
      <c r="D33" s="117">
        <v>0</v>
      </c>
      <c r="E33" s="117">
        <v>0</v>
      </c>
      <c r="F33" s="58">
        <f t="shared" si="0"/>
        <v>0</v>
      </c>
      <c r="G33" s="115">
        <v>0</v>
      </c>
      <c r="H33" s="98">
        <f t="shared" si="1"/>
        <v>0</v>
      </c>
      <c r="I33" s="60" t="str">
        <f t="shared" si="2"/>
        <v>N/A</v>
      </c>
      <c r="J33" s="181"/>
      <c r="K33" s="182"/>
      <c r="L33" s="153"/>
    </row>
    <row r="34" spans="1:18" ht="15" x14ac:dyDescent="0.25">
      <c r="A34" s="167"/>
      <c r="B34" s="154" t="s">
        <v>47</v>
      </c>
      <c r="C34" s="114">
        <v>0</v>
      </c>
      <c r="D34" s="117">
        <v>0</v>
      </c>
      <c r="E34" s="117">
        <v>0</v>
      </c>
      <c r="F34" s="58">
        <f t="shared" si="0"/>
        <v>0</v>
      </c>
      <c r="G34" s="115">
        <v>0</v>
      </c>
      <c r="H34" s="98">
        <f t="shared" si="1"/>
        <v>0</v>
      </c>
      <c r="I34" s="60" t="str">
        <f t="shared" si="2"/>
        <v>N/A</v>
      </c>
      <c r="J34" s="181"/>
      <c r="K34" s="182"/>
      <c r="L34" s="153"/>
    </row>
    <row r="35" spans="1:18" ht="15" x14ac:dyDescent="0.25">
      <c r="A35" s="167"/>
      <c r="B35" s="154" t="s">
        <v>47</v>
      </c>
      <c r="C35" s="114">
        <v>0</v>
      </c>
      <c r="D35" s="117">
        <v>0</v>
      </c>
      <c r="E35" s="117">
        <v>0</v>
      </c>
      <c r="F35" s="58">
        <f t="shared" si="0"/>
        <v>0</v>
      </c>
      <c r="G35" s="115">
        <v>0</v>
      </c>
      <c r="H35" s="98">
        <f t="shared" si="1"/>
        <v>0</v>
      </c>
      <c r="I35" s="60" t="str">
        <f t="shared" si="2"/>
        <v>N/A</v>
      </c>
      <c r="J35" s="181"/>
      <c r="K35" s="182"/>
      <c r="L35" s="153"/>
    </row>
    <row r="36" spans="1:18" ht="15" x14ac:dyDescent="0.25">
      <c r="A36" s="167"/>
      <c r="B36" s="154" t="s">
        <v>47</v>
      </c>
      <c r="C36" s="114">
        <v>0</v>
      </c>
      <c r="D36" s="117">
        <v>0</v>
      </c>
      <c r="E36" s="117">
        <v>0</v>
      </c>
      <c r="F36" s="58">
        <f t="shared" si="0"/>
        <v>0</v>
      </c>
      <c r="G36" s="115">
        <v>0</v>
      </c>
      <c r="H36" s="99">
        <f t="shared" si="1"/>
        <v>0</v>
      </c>
      <c r="I36" s="60" t="str">
        <f t="shared" si="2"/>
        <v>N/A</v>
      </c>
      <c r="J36" s="181"/>
      <c r="K36" s="182"/>
      <c r="L36" s="153"/>
    </row>
    <row r="37" spans="1:18" ht="15.75" thickBot="1" x14ac:dyDescent="0.3">
      <c r="A37" s="167"/>
      <c r="B37" s="155"/>
      <c r="C37" s="62">
        <f t="shared" ref="C37:H37" si="15">SUM(C22:C36)</f>
        <v>0</v>
      </c>
      <c r="D37" s="59">
        <f t="shared" si="15"/>
        <v>0</v>
      </c>
      <c r="E37" s="59">
        <f t="shared" si="15"/>
        <v>0</v>
      </c>
      <c r="F37" s="59">
        <f t="shared" si="15"/>
        <v>0</v>
      </c>
      <c r="G37" s="183">
        <f t="shared" si="15"/>
        <v>0</v>
      </c>
      <c r="H37" s="100">
        <f t="shared" si="15"/>
        <v>0</v>
      </c>
      <c r="I37" s="61" t="str">
        <f>IFERROR(F37/C37,"N/A")</f>
        <v>N/A</v>
      </c>
      <c r="J37" s="56"/>
      <c r="K37" s="84"/>
      <c r="L37" s="151"/>
      <c r="R37" s="169"/>
    </row>
    <row r="38" spans="1:18" ht="28.5" customHeight="1" thickTop="1" x14ac:dyDescent="0.25">
      <c r="A38" s="167"/>
      <c r="B38" s="155"/>
      <c r="C38" s="4"/>
      <c r="D38" s="4"/>
      <c r="E38" s="18"/>
      <c r="F38" s="19"/>
      <c r="G38" s="4"/>
      <c r="H38" s="86"/>
      <c r="I38" s="89" t="str">
        <f>IFERROR(IF(I37= "N/A","N/A",IF(I37&gt;H3,"Cannot exceed "&amp;H3,"")),"N/A")</f>
        <v>N/A</v>
      </c>
      <c r="J38" s="53"/>
      <c r="K38" s="53"/>
      <c r="L38" s="151"/>
    </row>
    <row r="39" spans="1:18" s="171" customFormat="1" ht="15" x14ac:dyDescent="0.25">
      <c r="A39" s="170"/>
      <c r="B39" s="155"/>
      <c r="C39" s="4"/>
      <c r="D39" s="4"/>
      <c r="E39" s="18"/>
      <c r="F39" s="19"/>
      <c r="G39" s="4"/>
      <c r="H39" s="87" t="str">
        <f>IF(H12&gt;H37, "Warning: See Reference #1 below","")</f>
        <v/>
      </c>
      <c r="I39" s="88"/>
      <c r="J39" s="87"/>
      <c r="K39" s="87"/>
      <c r="L39" s="156"/>
    </row>
    <row r="40" spans="1:18" s="171" customFormat="1" ht="15" x14ac:dyDescent="0.25">
      <c r="A40" s="170"/>
      <c r="B40" s="155"/>
      <c r="C40" s="4"/>
      <c r="D40" s="4"/>
      <c r="E40" s="18"/>
      <c r="F40" s="19"/>
      <c r="G40" s="4"/>
      <c r="H40" s="20"/>
      <c r="I40" s="4"/>
      <c r="J40" s="53"/>
      <c r="K40" s="53"/>
      <c r="L40" s="156"/>
    </row>
    <row r="41" spans="1:18" s="171" customFormat="1" ht="26.25" customHeight="1" x14ac:dyDescent="0.25">
      <c r="A41" s="170"/>
      <c r="B41" s="189" t="s">
        <v>41</v>
      </c>
      <c r="C41" s="190"/>
      <c r="D41" s="190"/>
      <c r="E41" s="157"/>
      <c r="F41" s="36"/>
      <c r="G41" s="37"/>
      <c r="H41" s="38"/>
      <c r="I41" s="39"/>
      <c r="J41" s="64"/>
      <c r="K41" s="64"/>
      <c r="L41" s="158"/>
      <c r="M41" s="120"/>
      <c r="N41" s="119"/>
      <c r="O41" s="119"/>
      <c r="P41" s="120"/>
      <c r="Q41" s="121"/>
    </row>
    <row r="42" spans="1:18" s="171" customFormat="1" ht="26.25" customHeight="1" x14ac:dyDescent="0.25">
      <c r="A42" s="170"/>
      <c r="B42" s="159"/>
      <c r="C42" s="103"/>
      <c r="D42" s="103"/>
      <c r="E42" s="157"/>
      <c r="F42" s="36"/>
      <c r="G42" s="37"/>
      <c r="H42" s="38"/>
      <c r="I42" s="39"/>
      <c r="J42" s="64"/>
      <c r="K42" s="64"/>
      <c r="L42" s="158"/>
      <c r="M42" s="122"/>
      <c r="N42" s="74"/>
      <c r="O42" s="74"/>
      <c r="P42" s="122"/>
      <c r="Q42" s="123"/>
    </row>
    <row r="43" spans="1:18" s="171" customFormat="1" ht="40.5" customHeight="1" x14ac:dyDescent="0.2">
      <c r="A43" s="170"/>
      <c r="B43" s="159"/>
      <c r="C43" s="77" t="s">
        <v>42</v>
      </c>
      <c r="D43" s="191" t="s">
        <v>43</v>
      </c>
      <c r="E43" s="191"/>
      <c r="F43" s="191"/>
      <c r="G43" s="191"/>
      <c r="H43" s="191"/>
      <c r="I43" s="191"/>
      <c r="J43" s="191"/>
      <c r="K43" s="104"/>
      <c r="L43" s="158"/>
      <c r="M43" s="122" t="s">
        <v>33</v>
      </c>
      <c r="N43" s="74"/>
      <c r="O43" s="74"/>
      <c r="P43" s="122"/>
      <c r="Q43" s="123"/>
    </row>
    <row r="44" spans="1:18" s="171" customFormat="1" ht="26.25" customHeight="1" x14ac:dyDescent="0.25">
      <c r="A44" s="170"/>
      <c r="B44" s="159"/>
      <c r="C44" s="103"/>
      <c r="D44" s="103"/>
      <c r="E44" s="157"/>
      <c r="F44" s="36"/>
      <c r="G44" s="37"/>
      <c r="H44" s="38"/>
      <c r="I44" s="39"/>
      <c r="J44" s="64"/>
      <c r="K44" s="64"/>
      <c r="L44" s="158"/>
      <c r="M44" s="122"/>
      <c r="N44" s="74"/>
      <c r="O44" s="74"/>
      <c r="P44" s="122"/>
      <c r="Q44" s="123"/>
    </row>
    <row r="45" spans="1:18" ht="45" x14ac:dyDescent="0.25">
      <c r="A45" s="167"/>
      <c r="B45" s="160"/>
      <c r="C45" s="37"/>
      <c r="D45" s="65" t="s">
        <v>9</v>
      </c>
      <c r="E45" s="66" t="s">
        <v>28</v>
      </c>
      <c r="F45" s="67" t="s">
        <v>32</v>
      </c>
      <c r="G45" s="37"/>
      <c r="H45" s="38"/>
      <c r="I45" s="39"/>
      <c r="J45" s="64"/>
      <c r="K45" s="64"/>
      <c r="L45" s="161"/>
      <c r="M45" s="74"/>
      <c r="N45" s="125"/>
      <c r="O45" s="125"/>
      <c r="P45" s="126" t="s">
        <v>19</v>
      </c>
      <c r="Q45" s="127">
        <v>0</v>
      </c>
    </row>
    <row r="46" spans="1:18" ht="15" x14ac:dyDescent="0.2">
      <c r="A46" s="167"/>
      <c r="B46" s="162"/>
      <c r="C46" s="41" t="s">
        <v>30</v>
      </c>
      <c r="D46" s="68">
        <f>C37-G37-E37</f>
        <v>0</v>
      </c>
      <c r="E46" s="68">
        <f>ROUND((D46*H2),2)</f>
        <v>0</v>
      </c>
      <c r="F46" s="69">
        <f>E46-E37</f>
        <v>0</v>
      </c>
      <c r="G46" s="42" t="str">
        <f>IF(F46&lt;0,"IDC exceeds allowed-cannot exceed admin cap","")</f>
        <v/>
      </c>
      <c r="H46" s="40"/>
      <c r="I46" s="40"/>
      <c r="J46" s="45"/>
      <c r="K46" s="45"/>
      <c r="L46" s="161"/>
      <c r="M46" s="74"/>
      <c r="N46" s="74"/>
      <c r="O46" s="74"/>
      <c r="P46" s="75" t="s">
        <v>20</v>
      </c>
      <c r="Q46" s="128">
        <v>0</v>
      </c>
    </row>
    <row r="47" spans="1:18" ht="15" x14ac:dyDescent="0.2">
      <c r="A47" s="167"/>
      <c r="B47" s="162"/>
      <c r="C47" s="41" t="s">
        <v>29</v>
      </c>
      <c r="D47" s="70"/>
      <c r="E47" s="71">
        <f>C37*H3</f>
        <v>0</v>
      </c>
      <c r="F47" s="72">
        <f>E47-D37-E37</f>
        <v>0</v>
      </c>
      <c r="G47" s="43" t="str">
        <f>IF(F47&lt;0,"Combined Direct Admin and IDC exceed allowed limit.","")</f>
        <v/>
      </c>
      <c r="H47" s="40"/>
      <c r="I47" s="40"/>
      <c r="J47" s="45"/>
      <c r="K47" s="45"/>
      <c r="L47" s="161"/>
      <c r="M47" s="74"/>
      <c r="N47" s="74"/>
      <c r="O47" s="74"/>
      <c r="P47" s="75" t="s">
        <v>21</v>
      </c>
      <c r="Q47" s="128">
        <v>0</v>
      </c>
    </row>
    <row r="48" spans="1:18" ht="15" x14ac:dyDescent="0.25">
      <c r="A48" s="167"/>
      <c r="B48" s="160"/>
      <c r="C48" s="44"/>
      <c r="D48" s="37"/>
      <c r="E48" s="37"/>
      <c r="F48" s="37"/>
      <c r="G48" s="37"/>
      <c r="H48" s="37"/>
      <c r="I48" s="37"/>
      <c r="J48" s="45"/>
      <c r="K48" s="45"/>
      <c r="L48" s="161"/>
      <c r="M48" s="74"/>
      <c r="N48" s="74"/>
      <c r="O48" s="74"/>
      <c r="P48" s="75" t="s">
        <v>22</v>
      </c>
      <c r="Q48" s="128">
        <v>0</v>
      </c>
    </row>
    <row r="49" spans="1:17" x14ac:dyDescent="0.2">
      <c r="A49" s="173"/>
      <c r="B49" s="163"/>
      <c r="C49" s="157"/>
      <c r="D49" s="73" t="s">
        <v>38</v>
      </c>
      <c r="E49" s="73" t="s">
        <v>39</v>
      </c>
      <c r="F49" s="45"/>
      <c r="G49" s="45"/>
      <c r="H49" s="45"/>
      <c r="I49" s="45"/>
      <c r="J49" s="45"/>
      <c r="K49" s="45"/>
      <c r="L49" s="161"/>
      <c r="M49" s="74"/>
      <c r="N49" s="74"/>
      <c r="O49" s="74"/>
      <c r="P49" s="75" t="s">
        <v>23</v>
      </c>
      <c r="Q49" s="128">
        <v>0</v>
      </c>
    </row>
    <row r="50" spans="1:17" ht="16.5" customHeight="1" x14ac:dyDescent="0.2">
      <c r="A50" s="173"/>
      <c r="B50" s="124"/>
      <c r="C50" s="75" t="s">
        <v>40</v>
      </c>
      <c r="D50" s="76">
        <f>G12</f>
        <v>0</v>
      </c>
      <c r="E50" s="76">
        <f>G37</f>
        <v>0</v>
      </c>
      <c r="F50" s="188" t="str">
        <f>IF(D50=E50,"","If different double check to make sure equipment difference is not human error.")</f>
        <v/>
      </c>
      <c r="G50" s="188"/>
      <c r="H50" s="188"/>
      <c r="I50" s="188"/>
      <c r="J50" s="164"/>
      <c r="K50" s="164"/>
      <c r="L50" s="161"/>
      <c r="M50" s="74"/>
      <c r="N50" s="74"/>
      <c r="O50" s="74"/>
      <c r="P50" s="75" t="s">
        <v>24</v>
      </c>
      <c r="Q50" s="128">
        <v>0</v>
      </c>
    </row>
    <row r="51" spans="1:17" ht="21" customHeight="1" thickBot="1" x14ac:dyDescent="0.25">
      <c r="A51" s="173"/>
      <c r="B51" s="165"/>
      <c r="C51" s="45"/>
      <c r="D51" s="45"/>
      <c r="E51" s="45"/>
      <c r="F51" s="45"/>
      <c r="G51" s="45"/>
      <c r="H51" s="45"/>
      <c r="I51" s="45"/>
      <c r="J51" s="157"/>
      <c r="K51" s="157"/>
      <c r="L51" s="161"/>
      <c r="M51" s="74"/>
      <c r="N51" s="74"/>
      <c r="O51" s="74"/>
      <c r="P51" s="75" t="s">
        <v>31</v>
      </c>
      <c r="Q51" s="129">
        <f>Q45-Q46-Q47-Q48-Q49-Q50</f>
        <v>0</v>
      </c>
    </row>
    <row r="52" spans="1:17" ht="18.75" customHeight="1" x14ac:dyDescent="0.2">
      <c r="A52" s="173"/>
      <c r="B52" s="165"/>
      <c r="C52" s="45"/>
      <c r="D52" s="45"/>
      <c r="E52" s="45"/>
      <c r="F52" s="45"/>
      <c r="G52" s="45"/>
      <c r="H52" s="45"/>
      <c r="I52" s="45"/>
      <c r="J52" s="157"/>
      <c r="K52" s="157"/>
      <c r="L52" s="161"/>
      <c r="M52" s="74"/>
      <c r="N52" s="74"/>
      <c r="O52" s="74"/>
      <c r="P52" s="75" t="s">
        <v>25</v>
      </c>
      <c r="Q52" s="130">
        <f>H2</f>
        <v>0</v>
      </c>
    </row>
    <row r="53" spans="1:17" ht="18.75" customHeight="1" x14ac:dyDescent="0.2">
      <c r="A53" s="173"/>
      <c r="B53" s="163"/>
      <c r="C53" s="157"/>
      <c r="D53" s="157"/>
      <c r="E53" s="157"/>
      <c r="F53" s="157"/>
      <c r="G53" s="157"/>
      <c r="H53" s="157"/>
      <c r="I53" s="157"/>
      <c r="J53" s="157"/>
      <c r="K53" s="157"/>
      <c r="L53" s="161"/>
      <c r="M53" s="74"/>
      <c r="N53" s="74"/>
      <c r="O53" s="74"/>
      <c r="P53" s="75" t="s">
        <v>26</v>
      </c>
      <c r="Q53" s="131">
        <f>ROUND(Q52*Q51,2)</f>
        <v>0</v>
      </c>
    </row>
    <row r="54" spans="1:17" x14ac:dyDescent="0.2">
      <c r="A54" s="173"/>
      <c r="B54" s="163"/>
      <c r="C54" s="157"/>
      <c r="D54" s="157"/>
      <c r="E54" s="157"/>
      <c r="F54" s="157"/>
      <c r="G54" s="157"/>
      <c r="H54" s="157"/>
      <c r="I54" s="157"/>
      <c r="J54" s="157"/>
      <c r="K54" s="157"/>
      <c r="L54" s="166"/>
      <c r="M54" s="125"/>
      <c r="N54" s="125"/>
      <c r="O54" s="125"/>
      <c r="P54" s="126"/>
      <c r="Q54" s="132"/>
    </row>
    <row r="55" spans="1:17" x14ac:dyDescent="0.2">
      <c r="A55" s="173"/>
      <c r="B55" s="163"/>
      <c r="C55" s="157"/>
      <c r="D55" s="157"/>
      <c r="E55" s="157"/>
      <c r="F55" s="157"/>
      <c r="G55" s="157"/>
      <c r="H55" s="157"/>
      <c r="I55" s="157"/>
      <c r="J55" s="157"/>
      <c r="K55" s="157"/>
      <c r="L55" s="166"/>
      <c r="M55" s="125"/>
      <c r="N55" s="125"/>
      <c r="O55" s="125"/>
      <c r="P55" s="126" t="s">
        <v>27</v>
      </c>
      <c r="Q55" s="133">
        <f>Q53+Q45-Q46</f>
        <v>0</v>
      </c>
    </row>
    <row r="56" spans="1:17" x14ac:dyDescent="0.2">
      <c r="A56" s="173"/>
      <c r="B56" s="134"/>
      <c r="C56" s="135"/>
      <c r="D56" s="135"/>
      <c r="E56" s="135"/>
      <c r="F56" s="135"/>
      <c r="G56" s="135"/>
      <c r="H56" s="135"/>
      <c r="I56" s="135"/>
      <c r="J56" s="135"/>
      <c r="K56" s="135"/>
      <c r="L56" s="136"/>
      <c r="M56" s="135"/>
      <c r="N56" s="135"/>
      <c r="O56" s="135"/>
      <c r="P56" s="135"/>
      <c r="Q56" s="136"/>
    </row>
    <row r="57" spans="1:17" x14ac:dyDescent="0.2">
      <c r="B57" s="1"/>
      <c r="C57" s="1"/>
      <c r="D57" s="1"/>
      <c r="E57" s="1"/>
      <c r="F57" s="1"/>
      <c r="G57" s="1"/>
      <c r="H57" s="1"/>
      <c r="I57" s="1"/>
      <c r="J57" s="1"/>
      <c r="K57" s="1"/>
      <c r="L57" s="1"/>
      <c r="M57" s="1"/>
      <c r="N57" s="1"/>
      <c r="O57" s="1"/>
      <c r="P57" s="1"/>
      <c r="Q57" s="1"/>
    </row>
  </sheetData>
  <sheetProtection sheet="1" selectLockedCells="1"/>
  <mergeCells count="20">
    <mergeCell ref="C16:G16"/>
    <mergeCell ref="B3:C4"/>
    <mergeCell ref="B2:C2"/>
    <mergeCell ref="J14:K14"/>
    <mergeCell ref="J15:K15"/>
    <mergeCell ref="C15:H15"/>
    <mergeCell ref="E6:F6"/>
    <mergeCell ref="G6:H6"/>
    <mergeCell ref="C6:D6"/>
    <mergeCell ref="C7:D7"/>
    <mergeCell ref="E10:F10"/>
    <mergeCell ref="C14:E14"/>
    <mergeCell ref="F14:G14"/>
    <mergeCell ref="D3:D4"/>
    <mergeCell ref="I20:I21"/>
    <mergeCell ref="F50:I50"/>
    <mergeCell ref="B41:D41"/>
    <mergeCell ref="D43:J43"/>
    <mergeCell ref="C20:C21"/>
    <mergeCell ref="D20:F20"/>
  </mergeCells>
  <conditionalFormatting sqref="F46">
    <cfRule type="expression" dxfId="1" priority="2" stopIfTrue="1">
      <formula>$F$46&lt;0</formula>
    </cfRule>
  </conditionalFormatting>
  <conditionalFormatting sqref="F47">
    <cfRule type="expression" dxfId="0" priority="1" stopIfTrue="1">
      <formula>$F$47&lt;0</formula>
    </cfRule>
  </conditionalFormatting>
  <pageMargins left="0.2" right="0.2" top="0.25" bottom="0.25" header="0.3" footer="0.3"/>
  <pageSetup scale="53" orientation="landscape" horizontalDpi="200" verticalDpi="200" r:id="rId1"/>
  <headerFooter>
    <oddFooter>&amp;L&amp;D&amp;C&amp;Z&amp;F&amp;RPage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8.7109375" defaultRowHeight="15" x14ac:dyDescent="0.25"/>
  <cols>
    <col min="1" max="16384" width="8.7109375" style="2"/>
  </cols>
  <sheetData/>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IDC ADMIN Checks</vt:lpstr>
      <vt:lpstr>Sheet1</vt:lpstr>
      <vt:lpstr>'IDC ADMIN Checks'!Print_Area</vt:lpstr>
    </vt:vector>
  </TitlesOfParts>
  <Company>State of Oklahoma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OMES</dc:creator>
  <cp:lastModifiedBy>OMES</cp:lastModifiedBy>
  <cp:lastPrinted>2020-02-11T15:04:13Z</cp:lastPrinted>
  <dcterms:created xsi:type="dcterms:W3CDTF">2016-09-21T18:37:16Z</dcterms:created>
  <dcterms:modified xsi:type="dcterms:W3CDTF">2020-02-18T17:03:20Z</dcterms:modified>
</cp:coreProperties>
</file>