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BE\Joanne\ABE Web\Resources\"/>
    </mc:Choice>
  </mc:AlternateContent>
  <bookViews>
    <workbookView xWindow="0" yWindow="0" windowWidth="28800" windowHeight="13500"/>
  </bookViews>
  <sheets>
    <sheet name="IDC ADMIN Checks" sheetId="1" r:id="rId1"/>
    <sheet name="Sheet1" sheetId="2" r:id="rId2"/>
  </sheets>
  <definedNames>
    <definedName name="codef">#REF!</definedName>
    <definedName name="codes">#REF!</definedName>
    <definedName name="_xlnm.Print_Area" localSheetId="0">'IDC ADMIN Checks'!$A$1:$R$35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I18" i="1"/>
  <c r="H18" i="1"/>
  <c r="G18" i="1"/>
  <c r="I20" i="1"/>
  <c r="H20" i="1"/>
  <c r="G20" i="1"/>
  <c r="R31" i="1"/>
  <c r="R30" i="1"/>
  <c r="I24" i="1"/>
  <c r="K23" i="1"/>
  <c r="F23" i="1"/>
  <c r="E23" i="1"/>
  <c r="D23" i="1"/>
  <c r="F29" i="1" s="1"/>
  <c r="I22" i="1"/>
  <c r="H22" i="1"/>
  <c r="G22" i="1"/>
  <c r="I21" i="1"/>
  <c r="H21" i="1"/>
  <c r="G21" i="1"/>
  <c r="H17" i="1"/>
  <c r="G17" i="1"/>
  <c r="H13" i="1"/>
  <c r="I13" i="1" s="1"/>
  <c r="F11" i="1"/>
  <c r="F12" i="1" s="1"/>
  <c r="E11" i="1"/>
  <c r="H10" i="1"/>
  <c r="F13" i="1" s="1"/>
  <c r="H6" i="1"/>
  <c r="G6" i="1"/>
  <c r="G11" i="1" s="1"/>
  <c r="F6" i="1"/>
  <c r="G23" i="1" l="1"/>
  <c r="I23" i="1" s="1"/>
  <c r="G29" i="1"/>
  <c r="H23" i="1"/>
  <c r="R32" i="1"/>
  <c r="R34" i="1" s="1"/>
  <c r="H11" i="1"/>
  <c r="I17" i="1"/>
  <c r="I11" i="1"/>
  <c r="E28" i="1"/>
  <c r="F28" i="1" s="1"/>
  <c r="G28" i="1" s="1"/>
  <c r="I6" i="1"/>
</calcChain>
</file>

<file path=xl/sharedStrings.xml><?xml version="1.0" encoding="utf-8"?>
<sst xmlns="http://schemas.openxmlformats.org/spreadsheetml/2006/main" count="51" uniqueCount="50">
  <si>
    <t>Site's Negotiated IDC Rate for FY:</t>
  </si>
  <si>
    <t>Administrative Cost Cap for this grant:</t>
  </si>
  <si>
    <t>1.  Awarded by ODCTE</t>
  </si>
  <si>
    <t>Total Awarded</t>
  </si>
  <si>
    <t>Maximum Admin. Costs</t>
  </si>
  <si>
    <t xml:space="preserve">Minimum Implementation </t>
  </si>
  <si>
    <t>2.  Budgeted by Site</t>
  </si>
  <si>
    <t>Total Budgeted</t>
  </si>
  <si>
    <t>Admin</t>
  </si>
  <si>
    <t>Implementation</t>
  </si>
  <si>
    <t>Direct Budgeted</t>
  </si>
  <si>
    <t>IDC Budgeted</t>
  </si>
  <si>
    <t xml:space="preserve"> Implementation Budgeted</t>
  </si>
  <si>
    <t>Additional Information (exclusions for MTDC)</t>
  </si>
  <si>
    <t xml:space="preserve">Exclusions including Amt. of budget classified as Eqpt over $5,000 (series 700) </t>
  </si>
  <si>
    <t>MTDC</t>
  </si>
  <si>
    <t>IDC</t>
  </si>
  <si>
    <t>3.  Claims Submitted To Date</t>
  </si>
  <si>
    <t>Totals as submitted</t>
  </si>
  <si>
    <t>Administrative Cost Categories</t>
  </si>
  <si>
    <t xml:space="preserve">Implementation </t>
  </si>
  <si>
    <t>% Admin Chgd (IDC/Tot Dir)</t>
  </si>
  <si>
    <t>Additional Information</t>
  </si>
  <si>
    <t>RFP's</t>
  </si>
  <si>
    <t>Direct Admin Expenditures</t>
  </si>
  <si>
    <t>IDC Calculation charged</t>
  </si>
  <si>
    <t>Total Admin Claimed</t>
  </si>
  <si>
    <t>Total Implementation Claimed</t>
  </si>
  <si>
    <t>Amt. as Eqpt over $5,000 (series 700)</t>
  </si>
  <si>
    <t>Total they submitted</t>
  </si>
  <si>
    <t>less amt they show as IDC</t>
  </si>
  <si>
    <t>less equip</t>
  </si>
  <si>
    <t>less participant support</t>
  </si>
  <si>
    <t>less lease/capital exp</t>
  </si>
  <si>
    <t>less excess of each subawards/contracts over $25,000</t>
  </si>
  <si>
    <t>Max Calculations for reference:</t>
  </si>
  <si>
    <t>Times IDC Rate</t>
  </si>
  <si>
    <t>IDC calculation (must not exceed admin cap)</t>
  </si>
  <si>
    <t>New claim Amt (reducing IDC also reduces claim total)</t>
  </si>
  <si>
    <t>If negative, exceeds allowed-cannot exceed admin cap</t>
  </si>
  <si>
    <t>if negative, combined Direct Admin and IDC exceed allowed</t>
  </si>
  <si>
    <t>Calculated Max</t>
  </si>
  <si>
    <t>Admin cap for submitted</t>
  </si>
  <si>
    <t>IDC for Submitted</t>
  </si>
  <si>
    <t>Modified Total Direct Cost (MTDC)</t>
  </si>
  <si>
    <t>Submitted Over/Under Max</t>
  </si>
  <si>
    <t>Test a claim to determine reduction of IDC</t>
  </si>
  <si>
    <t xml:space="preserve">School Name </t>
  </si>
  <si>
    <t>Proj</t>
  </si>
  <si>
    <t>Pending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</si>
</sst>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.00"/>
    <numFmt numFmtId="166" formatCode="_(* #,##0.000_);_(* \(#,##0.00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9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FF0000"/>
      <name val="Calibri"/>
      <family val="2"/>
    </font>
    <font>
      <sz val="10"/>
      <color rgb="FF000000"/>
      <name val="Calibri"/>
      <family val="2"/>
    </font>
    <font>
      <sz val="8"/>
      <color rgb="FFFF0000"/>
      <name val="Calibri"/>
      <family val="2"/>
    </font>
    <font>
      <sz val="10"/>
      <color rgb="FFFF0000"/>
      <name val="Calibri"/>
      <family val="2"/>
    </font>
    <font>
      <sz val="11"/>
      <color rgb="FFA6A6A6"/>
      <name val="Calibri"/>
      <family val="2"/>
    </font>
    <font>
      <sz val="9"/>
      <name val="Calibri"/>
      <family val="2"/>
    </font>
    <font>
      <sz val="10"/>
      <name val="Calibri"/>
      <family val="2"/>
    </font>
    <font>
      <u/>
      <sz val="10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u/>
      <sz val="10"/>
      <name val="Arial"/>
      <family val="2"/>
    </font>
    <font>
      <u/>
      <sz val="11"/>
      <color rgb="FF000000"/>
      <name val="Calibri"/>
      <family val="2"/>
    </font>
    <font>
      <u/>
      <sz val="11"/>
      <color rgb="FFFF0000"/>
      <name val="Calibri"/>
      <family val="2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1" applyFont="1" applyFill="1" applyBorder="1" applyProtection="1"/>
    <xf numFmtId="0" fontId="1" fillId="0" borderId="0" xfId="1" applyProtection="1"/>
    <xf numFmtId="0" fontId="2" fillId="0" borderId="0" xfId="1" applyFont="1" applyFill="1" applyBorder="1" applyProtection="1"/>
    <xf numFmtId="43" fontId="2" fillId="0" borderId="0" xfId="2" applyFont="1" applyFill="1" applyBorder="1" applyAlignment="1" applyProtection="1">
      <alignment horizontal="right"/>
    </xf>
    <xf numFmtId="164" fontId="2" fillId="0" borderId="0" xfId="3" applyNumberFormat="1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43" fontId="2" fillId="0" borderId="0" xfId="2" applyFont="1" applyFill="1" applyBorder="1" applyProtection="1"/>
    <xf numFmtId="164" fontId="2" fillId="0" borderId="0" xfId="3" applyNumberFormat="1" applyFont="1" applyFill="1" applyBorder="1" applyAlignment="1" applyProtection="1">
      <alignment horizontal="right"/>
    </xf>
    <xf numFmtId="49" fontId="2" fillId="0" borderId="0" xfId="1" applyNumberFormat="1" applyFont="1" applyFill="1" applyBorder="1" applyAlignment="1" applyProtection="1">
      <alignment horizontal="center"/>
    </xf>
    <xf numFmtId="43" fontId="5" fillId="0" borderId="0" xfId="2" applyFont="1" applyFill="1" applyBorder="1" applyAlignment="1" applyProtection="1">
      <alignment horizontal="right"/>
    </xf>
    <xf numFmtId="0" fontId="6" fillId="2" borderId="3" xfId="1" applyFont="1" applyFill="1" applyBorder="1" applyAlignment="1" applyProtection="1">
      <alignment horizontal="center"/>
    </xf>
    <xf numFmtId="0" fontId="5" fillId="0" borderId="0" xfId="1" applyFont="1" applyFill="1" applyBorder="1" applyProtection="1"/>
    <xf numFmtId="10" fontId="2" fillId="0" borderId="1" xfId="3" applyNumberFormat="1" applyFont="1" applyFill="1" applyBorder="1" applyAlignment="1" applyProtection="1">
      <alignment horizontal="right"/>
    </xf>
    <xf numFmtId="165" fontId="2" fillId="0" borderId="2" xfId="3" applyNumberFormat="1" applyFont="1" applyFill="1" applyBorder="1" applyAlignment="1" applyProtection="1">
      <alignment horizontal="left" indent="2"/>
    </xf>
    <xf numFmtId="164" fontId="2" fillId="0" borderId="1" xfId="1" applyNumberFormat="1" applyFont="1" applyFill="1" applyBorder="1" applyProtection="1"/>
    <xf numFmtId="165" fontId="2" fillId="0" borderId="2" xfId="3" applyNumberFormat="1" applyFont="1" applyFill="1" applyBorder="1" applyAlignment="1" applyProtection="1">
      <alignment horizontal="center"/>
    </xf>
    <xf numFmtId="165" fontId="2" fillId="0" borderId="0" xfId="2" applyNumberFormat="1" applyFont="1" applyFill="1" applyBorder="1" applyProtection="1"/>
    <xf numFmtId="165" fontId="2" fillId="0" borderId="0" xfId="3" applyNumberFormat="1" applyFont="1" applyFill="1" applyBorder="1" applyAlignment="1" applyProtection="1">
      <alignment horizontal="right"/>
    </xf>
    <xf numFmtId="10" fontId="2" fillId="0" borderId="0" xfId="3" applyNumberFormat="1" applyFont="1" applyFill="1" applyBorder="1" applyProtection="1"/>
    <xf numFmtId="0" fontId="9" fillId="2" borderId="3" xfId="1" applyFont="1" applyFill="1" applyBorder="1" applyAlignment="1" applyProtection="1">
      <alignment horizontal="center"/>
    </xf>
    <xf numFmtId="0" fontId="9" fillId="2" borderId="3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 vertical="top" wrapText="1"/>
    </xf>
    <xf numFmtId="10" fontId="2" fillId="0" borderId="0" xfId="3" applyNumberFormat="1" applyFont="1" applyFill="1" applyBorder="1" applyAlignment="1" applyProtection="1">
      <alignment horizontal="right" vertical="top"/>
    </xf>
    <xf numFmtId="165" fontId="10" fillId="0" borderId="0" xfId="3" applyNumberFormat="1" applyFont="1" applyFill="1" applyBorder="1" applyAlignment="1" applyProtection="1">
      <alignment horizontal="center" vertical="top" wrapText="1"/>
    </xf>
    <xf numFmtId="10" fontId="2" fillId="0" borderId="0" xfId="3" applyNumberFormat="1" applyFont="1" applyFill="1" applyBorder="1" applyAlignment="1" applyProtection="1">
      <alignment vertical="top"/>
    </xf>
    <xf numFmtId="0" fontId="11" fillId="0" borderId="0" xfId="1" applyFont="1" applyFill="1" applyBorder="1" applyAlignment="1" applyProtection="1">
      <alignment horizontal="left" vertical="top"/>
    </xf>
    <xf numFmtId="165" fontId="12" fillId="0" borderId="0" xfId="4" applyNumberFormat="1" applyFont="1" applyFill="1" applyBorder="1" applyAlignment="1" applyProtection="1">
      <alignment horizontal="right" vertical="top"/>
    </xf>
    <xf numFmtId="10" fontId="4" fillId="0" borderId="3" xfId="3" applyNumberFormat="1" applyFont="1" applyFill="1" applyBorder="1" applyAlignment="1" applyProtection="1">
      <alignment horizontal="center"/>
    </xf>
    <xf numFmtId="0" fontId="13" fillId="0" borderId="3" xfId="1" applyFont="1" applyFill="1" applyBorder="1" applyAlignment="1" applyProtection="1">
      <alignment horizontal="center"/>
    </xf>
    <xf numFmtId="44" fontId="2" fillId="0" borderId="0" xfId="4" applyFont="1" applyFill="1" applyBorder="1" applyAlignment="1" applyProtection="1">
      <alignment horizontal="center"/>
    </xf>
    <xf numFmtId="0" fontId="9" fillId="0" borderId="0" xfId="2" applyNumberFormat="1" applyFont="1" applyFill="1" applyBorder="1" applyAlignment="1" applyProtection="1">
      <alignment horizontal="center" vertical="top" wrapText="1"/>
    </xf>
    <xf numFmtId="165" fontId="2" fillId="0" borderId="0" xfId="3" applyNumberFormat="1" applyFont="1" applyFill="1" applyBorder="1" applyAlignment="1" applyProtection="1">
      <alignment vertical="top"/>
    </xf>
    <xf numFmtId="165" fontId="14" fillId="0" borderId="0" xfId="1" applyNumberFormat="1" applyFont="1" applyFill="1" applyBorder="1" applyAlignment="1" applyProtection="1">
      <alignment horizontal="center" vertical="top"/>
    </xf>
    <xf numFmtId="165" fontId="2" fillId="0" borderId="0" xfId="1" applyNumberFormat="1" applyFont="1" applyFill="1" applyBorder="1" applyAlignment="1" applyProtection="1">
      <alignment horizontal="center"/>
    </xf>
    <xf numFmtId="165" fontId="1" fillId="0" borderId="0" xfId="1" applyNumberFormat="1" applyFont="1" applyFill="1" applyBorder="1" applyProtection="1"/>
    <xf numFmtId="165" fontId="10" fillId="0" borderId="0" xfId="3" applyNumberFormat="1" applyFont="1" applyFill="1" applyBorder="1" applyAlignment="1" applyProtection="1">
      <alignment horizontal="center" wrapText="1"/>
    </xf>
    <xf numFmtId="164" fontId="2" fillId="0" borderId="0" xfId="3" applyNumberFormat="1" applyFont="1" applyFill="1" applyBorder="1" applyProtection="1"/>
    <xf numFmtId="0" fontId="2" fillId="0" borderId="0" xfId="1" applyFont="1" applyFill="1" applyBorder="1" applyAlignment="1" applyProtection="1">
      <alignment horizontal="center"/>
    </xf>
    <xf numFmtId="164" fontId="2" fillId="2" borderId="3" xfId="3" applyNumberFormat="1" applyFont="1" applyFill="1" applyBorder="1" applyAlignment="1" applyProtection="1">
      <alignment horizontal="center" wrapText="1"/>
    </xf>
    <xf numFmtId="0" fontId="15" fillId="0" borderId="0" xfId="1" applyFont="1" applyProtection="1"/>
    <xf numFmtId="0" fontId="2" fillId="2" borderId="3" xfId="1" applyFont="1" applyFill="1" applyBorder="1" applyAlignment="1" applyProtection="1">
      <alignment horizontal="center" wrapText="1"/>
    </xf>
    <xf numFmtId="43" fontId="2" fillId="2" borderId="3" xfId="2" applyFont="1" applyFill="1" applyBorder="1" applyAlignment="1" applyProtection="1">
      <alignment horizontal="center" wrapText="1"/>
    </xf>
    <xf numFmtId="0" fontId="4" fillId="2" borderId="3" xfId="1" applyFont="1" applyFill="1" applyBorder="1" applyAlignment="1" applyProtection="1">
      <alignment horizontal="center" wrapText="1"/>
    </xf>
    <xf numFmtId="0" fontId="1" fillId="0" borderId="0" xfId="1" applyAlignment="1" applyProtection="1">
      <alignment vertical="center"/>
    </xf>
    <xf numFmtId="0" fontId="1" fillId="0" borderId="0" xfId="1" applyAlignment="1" applyProtection="1">
      <alignment horizontal="right" vertical="center"/>
    </xf>
    <xf numFmtId="44" fontId="0" fillId="0" borderId="0" xfId="4" applyFont="1" applyAlignment="1" applyProtection="1">
      <alignment vertical="center"/>
    </xf>
    <xf numFmtId="165" fontId="2" fillId="0" borderId="0" xfId="1" applyNumberFormat="1" applyFont="1" applyFill="1" applyBorder="1" applyProtection="1"/>
    <xf numFmtId="0" fontId="1" fillId="0" borderId="0" xfId="1" applyAlignment="1" applyProtection="1">
      <alignment horizontal="right"/>
    </xf>
    <xf numFmtId="43" fontId="0" fillId="0" borderId="0" xfId="2" applyFont="1" applyProtection="1"/>
    <xf numFmtId="4" fontId="1" fillId="0" borderId="0" xfId="1" applyNumberFormat="1" applyFont="1" applyFill="1" applyBorder="1" applyProtection="1"/>
    <xf numFmtId="165" fontId="2" fillId="0" borderId="8" xfId="2" applyNumberFormat="1" applyFont="1" applyFill="1" applyBorder="1" applyProtection="1"/>
    <xf numFmtId="10" fontId="16" fillId="0" borderId="8" xfId="3" applyNumberFormat="1" applyFont="1" applyFill="1" applyBorder="1" applyProtection="1"/>
    <xf numFmtId="0" fontId="17" fillId="0" borderId="0" xfId="1" applyFont="1" applyFill="1" applyBorder="1" applyAlignment="1" applyProtection="1">
      <alignment horizontal="right"/>
    </xf>
    <xf numFmtId="165" fontId="18" fillId="0" borderId="0" xfId="1" applyNumberFormat="1" applyFont="1" applyFill="1" applyBorder="1" applyProtection="1"/>
    <xf numFmtId="0" fontId="9" fillId="0" borderId="0" xfId="1" applyFont="1" applyFill="1" applyBorder="1" applyAlignment="1" applyProtection="1">
      <alignment horizontal="center" vertical="top"/>
    </xf>
    <xf numFmtId="43" fontId="0" fillId="0" borderId="9" xfId="2" applyFont="1" applyBorder="1" applyProtection="1"/>
    <xf numFmtId="0" fontId="1" fillId="0" borderId="0" xfId="1" applyFont="1" applyAlignment="1" applyProtection="1">
      <alignment horizontal="right"/>
    </xf>
    <xf numFmtId="166" fontId="0" fillId="0" borderId="0" xfId="2" applyNumberFormat="1" applyFont="1" applyProtection="1"/>
    <xf numFmtId="0" fontId="20" fillId="0" borderId="0" xfId="1" applyFont="1" applyFill="1" applyBorder="1" applyAlignment="1" applyProtection="1">
      <alignment horizontal="right"/>
    </xf>
    <xf numFmtId="0" fontId="1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1" fillId="0" borderId="0" xfId="1" applyFont="1" applyFill="1" applyBorder="1" applyAlignment="1" applyProtection="1">
      <alignment horizontal="center" wrapText="1"/>
    </xf>
    <xf numFmtId="0" fontId="15" fillId="0" borderId="0" xfId="1" applyFont="1" applyFill="1" applyBorder="1" applyAlignment="1" applyProtection="1">
      <alignment horizontal="center" wrapText="1"/>
    </xf>
    <xf numFmtId="165" fontId="22" fillId="0" borderId="0" xfId="1" applyNumberFormat="1" applyFont="1" applyFill="1" applyBorder="1" applyAlignment="1" applyProtection="1">
      <alignment horizontal="center" wrapText="1"/>
    </xf>
    <xf numFmtId="43" fontId="0" fillId="0" borderId="0" xfId="2" applyFont="1" applyAlignment="1" applyProtection="1">
      <alignment vertical="center"/>
    </xf>
    <xf numFmtId="0" fontId="2" fillId="0" borderId="0" xfId="1" applyFont="1" applyFill="1" applyBorder="1" applyAlignment="1" applyProtection="1">
      <alignment horizontal="right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165" fontId="1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Alignment="1" applyProtection="1">
      <alignment horizontal="right" vertical="center"/>
    </xf>
    <xf numFmtId="0" fontId="1" fillId="0" borderId="0" xfId="1" applyAlignment="1" applyProtection="1">
      <alignment horizontal="center"/>
    </xf>
    <xf numFmtId="165" fontId="19" fillId="0" borderId="0" xfId="1" applyNumberFormat="1" applyFont="1" applyFill="1" applyBorder="1" applyAlignment="1" applyProtection="1">
      <alignment horizontal="center" vertical="center"/>
    </xf>
    <xf numFmtId="165" fontId="16" fillId="0" borderId="0" xfId="4" applyNumberFormat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protection locked="0"/>
    </xf>
    <xf numFmtId="164" fontId="2" fillId="0" borderId="0" xfId="3" applyNumberFormat="1" applyFont="1" applyFill="1" applyBorder="1" applyAlignment="1" applyProtection="1">
      <alignment horizontal="center"/>
      <protection locked="0"/>
    </xf>
    <xf numFmtId="165" fontId="6" fillId="0" borderId="3" xfId="2" applyNumberFormat="1" applyFont="1" applyFill="1" applyBorder="1" applyAlignment="1" applyProtection="1">
      <alignment horizontal="center"/>
      <protection locked="0"/>
    </xf>
    <xf numFmtId="165" fontId="2" fillId="0" borderId="3" xfId="2" applyNumberFormat="1" applyFont="1" applyFill="1" applyBorder="1" applyAlignment="1" applyProtection="1">
      <alignment horizontal="center"/>
      <protection locked="0"/>
    </xf>
    <xf numFmtId="165" fontId="2" fillId="0" borderId="3" xfId="4" applyNumberFormat="1" applyFont="1" applyFill="1" applyBorder="1" applyAlignment="1" applyProtection="1">
      <alignment horizontal="center"/>
      <protection locked="0"/>
    </xf>
    <xf numFmtId="165" fontId="2" fillId="0" borderId="3" xfId="1" applyNumberFormat="1" applyFont="1" applyFill="1" applyBorder="1" applyAlignment="1" applyProtection="1">
      <alignment horizontal="center"/>
      <protection locked="0"/>
    </xf>
    <xf numFmtId="165" fontId="2" fillId="0" borderId="3" xfId="3" applyNumberFormat="1" applyFont="1" applyFill="1" applyBorder="1" applyAlignment="1" applyProtection="1">
      <alignment horizontal="center"/>
      <protection locked="0"/>
    </xf>
    <xf numFmtId="165" fontId="2" fillId="0" borderId="0" xfId="2" applyNumberFormat="1" applyFont="1" applyFill="1" applyBorder="1" applyProtection="1">
      <protection locked="0"/>
    </xf>
    <xf numFmtId="165" fontId="2" fillId="0" borderId="0" xfId="1" applyNumberFormat="1" applyFont="1" applyFill="1" applyBorder="1" applyProtection="1">
      <protection locked="0"/>
    </xf>
    <xf numFmtId="4" fontId="1" fillId="0" borderId="0" xfId="2" applyNumberFormat="1" applyFont="1" applyFill="1" applyBorder="1" applyProtection="1">
      <protection locked="0"/>
    </xf>
    <xf numFmtId="43" fontId="2" fillId="0" borderId="0" xfId="2" applyFont="1" applyFill="1" applyBorder="1" applyProtection="1">
      <protection locked="0"/>
    </xf>
    <xf numFmtId="44" fontId="0" fillId="0" borderId="0" xfId="4" applyFont="1" applyAlignment="1" applyProtection="1">
      <alignment vertical="center"/>
      <protection locked="0"/>
    </xf>
    <xf numFmtId="43" fontId="0" fillId="0" borderId="0" xfId="2" applyFont="1" applyProtection="1">
      <protection locked="0"/>
    </xf>
    <xf numFmtId="0" fontId="9" fillId="0" borderId="0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"/>
      <protection locked="0"/>
    </xf>
    <xf numFmtId="0" fontId="23" fillId="0" borderId="3" xfId="1" applyFont="1" applyFill="1" applyBorder="1" applyAlignment="1" applyProtection="1">
      <alignment horizontal="center" wrapText="1"/>
    </xf>
    <xf numFmtId="0" fontId="1" fillId="0" borderId="0" xfId="1" applyFont="1" applyFill="1" applyBorder="1" applyAlignment="1" applyProtection="1">
      <alignment horizontal="center"/>
      <protection locked="0"/>
    </xf>
    <xf numFmtId="0" fontId="3" fillId="0" borderId="2" xfId="1" applyFont="1" applyFill="1" applyBorder="1" applyAlignment="1" applyProtection="1">
      <alignment horizontal="center"/>
      <protection locked="0"/>
    </xf>
    <xf numFmtId="165" fontId="10" fillId="0" borderId="0" xfId="3" applyNumberFormat="1" applyFont="1" applyFill="1" applyBorder="1" applyAlignment="1" applyProtection="1">
      <alignment horizontal="right" vertical="top" wrapText="1"/>
    </xf>
    <xf numFmtId="43" fontId="2" fillId="2" borderId="3" xfId="2" applyFont="1" applyFill="1" applyBorder="1" applyAlignment="1" applyProtection="1">
      <alignment horizontal="center" wrapText="1"/>
    </xf>
    <xf numFmtId="0" fontId="2" fillId="2" borderId="1" xfId="1" applyFont="1" applyFill="1" applyBorder="1" applyAlignment="1" applyProtection="1">
      <alignment horizontal="center" wrapText="1"/>
    </xf>
    <xf numFmtId="0" fontId="2" fillId="2" borderId="7" xfId="1" applyFont="1" applyFill="1" applyBorder="1" applyAlignment="1" applyProtection="1">
      <alignment horizontal="center" wrapText="1"/>
    </xf>
    <xf numFmtId="0" fontId="2" fillId="2" borderId="2" xfId="1" applyFont="1" applyFill="1" applyBorder="1" applyAlignment="1" applyProtection="1">
      <alignment horizontal="center" wrapText="1"/>
    </xf>
    <xf numFmtId="0" fontId="2" fillId="2" borderId="3" xfId="1" applyFont="1" applyFill="1" applyBorder="1" applyAlignment="1" applyProtection="1">
      <alignment horizontal="center" wrapText="1"/>
    </xf>
    <xf numFmtId="0" fontId="2" fillId="3" borderId="1" xfId="1" applyFont="1" applyFill="1" applyBorder="1" applyAlignment="1" applyProtection="1">
      <alignment horizontal="center"/>
    </xf>
    <xf numFmtId="0" fontId="2" fillId="3" borderId="2" xfId="1" applyFont="1" applyFill="1" applyBorder="1" applyAlignment="1" applyProtection="1">
      <alignment horizontal="center"/>
    </xf>
    <xf numFmtId="165" fontId="8" fillId="0" borderId="0" xfId="2" applyNumberFormat="1" applyFont="1" applyFill="1" applyBorder="1" applyAlignment="1" applyProtection="1">
      <alignment horizontal="left" vertical="top" wrapText="1"/>
    </xf>
    <xf numFmtId="165" fontId="8" fillId="0" borderId="5" xfId="2" applyNumberFormat="1" applyFont="1" applyFill="1" applyBorder="1" applyAlignment="1" applyProtection="1">
      <alignment horizontal="left" vertical="top" wrapText="1"/>
    </xf>
    <xf numFmtId="164" fontId="2" fillId="2" borderId="1" xfId="3" applyNumberFormat="1" applyFont="1" applyFill="1" applyBorder="1" applyAlignment="1" applyProtection="1">
      <alignment horizontal="center"/>
    </xf>
    <xf numFmtId="164" fontId="2" fillId="2" borderId="2" xfId="3" applyNumberFormat="1" applyFont="1" applyFill="1" applyBorder="1" applyAlignment="1" applyProtection="1">
      <alignment horizontal="center"/>
    </xf>
    <xf numFmtId="165" fontId="2" fillId="0" borderId="1" xfId="3" applyNumberFormat="1" applyFont="1" applyFill="1" applyBorder="1" applyAlignment="1" applyProtection="1">
      <alignment horizontal="center"/>
    </xf>
    <xf numFmtId="165" fontId="2" fillId="0" borderId="2" xfId="3" applyNumberFormat="1" applyFont="1" applyFill="1" applyBorder="1" applyAlignment="1" applyProtection="1">
      <alignment horizontal="center"/>
    </xf>
    <xf numFmtId="0" fontId="6" fillId="2" borderId="4" xfId="1" applyFont="1" applyFill="1" applyBorder="1" applyAlignment="1" applyProtection="1">
      <alignment horizontal="center" wrapText="1"/>
    </xf>
    <xf numFmtId="0" fontId="6" fillId="2" borderId="6" xfId="1" applyFont="1" applyFill="1" applyBorder="1" applyAlignment="1" applyProtection="1">
      <alignment horizontal="center" wrapText="1"/>
    </xf>
    <xf numFmtId="0" fontId="7" fillId="2" borderId="1" xfId="1" applyFont="1" applyFill="1" applyBorder="1" applyAlignment="1" applyProtection="1">
      <alignment horizontal="center"/>
    </xf>
    <xf numFmtId="0" fontId="7" fillId="2" borderId="2" xfId="1" applyFont="1" applyFill="1" applyBorder="1" applyAlignment="1" applyProtection="1">
      <alignment horizontal="center"/>
    </xf>
    <xf numFmtId="49" fontId="6" fillId="2" borderId="1" xfId="3" applyNumberFormat="1" applyFont="1" applyFill="1" applyBorder="1" applyAlignment="1" applyProtection="1">
      <alignment horizontal="center"/>
    </xf>
    <xf numFmtId="49" fontId="6" fillId="2" borderId="2" xfId="3" applyNumberFormat="1" applyFont="1" applyFill="1" applyBorder="1" applyAlignment="1" applyProtection="1">
      <alignment horizontal="center"/>
    </xf>
  </cellXfs>
  <cellStyles count="5">
    <cellStyle name="Comma 2" xfId="2"/>
    <cellStyle name="Currency 2" xfId="4"/>
    <cellStyle name="Normal" xfId="0" builtinId="0"/>
    <cellStyle name="Normal 2" xfId="1"/>
    <cellStyle name="Percent 2" xfId="3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topLeftCell="B1" zoomScale="80" zoomScaleNormal="80" workbookViewId="0">
      <selection activeCell="X15" sqref="X15"/>
    </sheetView>
  </sheetViews>
  <sheetFormatPr defaultColWidth="9.140625" defaultRowHeight="12.75" x14ac:dyDescent="0.2"/>
  <cols>
    <col min="1" max="1" width="1.5703125" style="2" customWidth="1"/>
    <col min="2" max="2" width="7.5703125" style="2" customWidth="1"/>
    <col min="3" max="3" width="20.42578125" style="2" customWidth="1"/>
    <col min="4" max="4" width="14.85546875" style="2" customWidth="1"/>
    <col min="5" max="5" width="16.85546875" style="2" customWidth="1"/>
    <col min="6" max="6" width="15.5703125" style="2" customWidth="1"/>
    <col min="7" max="7" width="15.140625" style="2" customWidth="1"/>
    <col min="8" max="8" width="16.7109375" style="2" customWidth="1"/>
    <col min="9" max="9" width="15.140625" style="2" customWidth="1"/>
    <col min="10" max="10" width="2.5703125" style="2" customWidth="1"/>
    <col min="11" max="11" width="16.28515625" style="2" customWidth="1"/>
    <col min="12" max="12" width="6" style="2" customWidth="1"/>
    <col min="13" max="13" width="12.85546875" style="2" customWidth="1"/>
    <col min="14" max="17" width="9.140625" style="2"/>
    <col min="18" max="18" width="12.28515625" style="2" bestFit="1" customWidth="1"/>
    <col min="19" max="16384" width="9.140625" style="2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 x14ac:dyDescent="0.3">
      <c r="A2" s="1"/>
      <c r="B2" s="3"/>
      <c r="C2" s="73" t="s">
        <v>47</v>
      </c>
      <c r="D2" s="91" t="s">
        <v>48</v>
      </c>
      <c r="E2" s="3"/>
      <c r="F2" s="3"/>
      <c r="G2" s="4" t="s">
        <v>0</v>
      </c>
      <c r="H2" s="74">
        <v>2.2200000000000001E-2</v>
      </c>
      <c r="I2" s="6"/>
      <c r="J2" s="3"/>
      <c r="K2" s="3"/>
      <c r="L2" s="1"/>
    </row>
    <row r="3" spans="1:12" ht="15" x14ac:dyDescent="0.25">
      <c r="A3" s="1"/>
      <c r="B3" s="3"/>
      <c r="C3" s="3"/>
      <c r="D3" s="7"/>
      <c r="E3" s="3"/>
      <c r="F3" s="3"/>
      <c r="G3" s="8" t="s">
        <v>1</v>
      </c>
      <c r="H3" s="74">
        <v>0.05</v>
      </c>
      <c r="I3" s="3"/>
      <c r="J3" s="3"/>
      <c r="K3" s="3"/>
      <c r="L3" s="1"/>
    </row>
    <row r="4" spans="1:12" ht="15" x14ac:dyDescent="0.25">
      <c r="A4" s="1"/>
      <c r="B4" s="3"/>
      <c r="C4" s="3"/>
      <c r="D4" s="7"/>
      <c r="E4" s="3"/>
      <c r="F4" s="3"/>
      <c r="G4" s="8"/>
      <c r="H4" s="5"/>
      <c r="I4" s="3"/>
      <c r="J4" s="3"/>
      <c r="K4" s="3"/>
      <c r="L4" s="1"/>
    </row>
    <row r="5" spans="1:12" ht="15" x14ac:dyDescent="0.25">
      <c r="A5" s="1"/>
      <c r="B5" s="9"/>
      <c r="C5" s="10" t="s">
        <v>2</v>
      </c>
      <c r="D5" s="3"/>
      <c r="E5" s="11" t="s">
        <v>3</v>
      </c>
      <c r="F5" s="102" t="s">
        <v>4</v>
      </c>
      <c r="G5" s="103"/>
      <c r="H5" s="102" t="s">
        <v>5</v>
      </c>
      <c r="I5" s="103"/>
      <c r="J5" s="3"/>
      <c r="K5" s="3"/>
      <c r="L5" s="1"/>
    </row>
    <row r="6" spans="1:12" ht="15" x14ac:dyDescent="0.25">
      <c r="A6" s="1"/>
      <c r="B6" s="9"/>
      <c r="C6" s="12"/>
      <c r="D6" s="3"/>
      <c r="E6" s="75"/>
      <c r="F6" s="13">
        <f>H3</f>
        <v>0.05</v>
      </c>
      <c r="G6" s="14">
        <f>ROUND(E6*H3,2)</f>
        <v>0</v>
      </c>
      <c r="H6" s="15">
        <f>1-H3</f>
        <v>0.95</v>
      </c>
      <c r="I6" s="16">
        <f>E6-G6</f>
        <v>0</v>
      </c>
      <c r="J6" s="3"/>
      <c r="K6" s="3"/>
      <c r="L6" s="1"/>
    </row>
    <row r="7" spans="1:12" ht="15" x14ac:dyDescent="0.25">
      <c r="A7" s="1"/>
      <c r="B7" s="9"/>
      <c r="C7" s="12"/>
      <c r="D7" s="3"/>
      <c r="E7" s="3"/>
      <c r="F7" s="17"/>
      <c r="G7" s="18"/>
      <c r="H7" s="18"/>
      <c r="I7" s="19"/>
      <c r="J7" s="3"/>
      <c r="K7" s="3"/>
      <c r="L7" s="1"/>
    </row>
    <row r="8" spans="1:12" ht="15" customHeight="1" x14ac:dyDescent="0.25">
      <c r="A8" s="1"/>
      <c r="B8" s="9"/>
      <c r="C8" s="10" t="s">
        <v>6</v>
      </c>
      <c r="D8" s="3"/>
      <c r="E8" s="106" t="s">
        <v>7</v>
      </c>
      <c r="F8" s="108" t="s">
        <v>8</v>
      </c>
      <c r="G8" s="109"/>
      <c r="H8" s="110" t="s">
        <v>9</v>
      </c>
      <c r="I8" s="111"/>
      <c r="J8" s="3"/>
      <c r="K8" s="3"/>
      <c r="L8" s="1"/>
    </row>
    <row r="9" spans="1:12" ht="51.75" customHeight="1" x14ac:dyDescent="0.25">
      <c r="A9" s="1"/>
      <c r="B9" s="9"/>
      <c r="C9" s="100"/>
      <c r="D9" s="101"/>
      <c r="E9" s="107"/>
      <c r="F9" s="20" t="s">
        <v>10</v>
      </c>
      <c r="G9" s="20" t="s">
        <v>11</v>
      </c>
      <c r="H9" s="102" t="s">
        <v>12</v>
      </c>
      <c r="I9" s="103"/>
      <c r="J9" s="3"/>
      <c r="K9" s="21" t="s">
        <v>13</v>
      </c>
      <c r="L9" s="1"/>
    </row>
    <row r="10" spans="1:12" ht="45.75" x14ac:dyDescent="0.25">
      <c r="A10" s="1"/>
      <c r="B10" s="9"/>
      <c r="C10" s="100"/>
      <c r="D10" s="101"/>
      <c r="E10" s="76"/>
      <c r="F10" s="77"/>
      <c r="G10" s="78"/>
      <c r="H10" s="104">
        <f>E10-F10-G10</f>
        <v>0</v>
      </c>
      <c r="I10" s="105"/>
      <c r="J10" s="3"/>
      <c r="K10" s="89" t="s">
        <v>14</v>
      </c>
      <c r="L10" s="1"/>
    </row>
    <row r="11" spans="1:12" ht="25.5" x14ac:dyDescent="0.25">
      <c r="A11" s="1"/>
      <c r="B11" s="9"/>
      <c r="C11" s="12"/>
      <c r="D11" s="3"/>
      <c r="E11" s="22" t="str">
        <f>"Over/Under Allocation "&amp;ROUND(E6-E10,2)</f>
        <v>Over/Under Allocation 0</v>
      </c>
      <c r="F11" s="23" t="e">
        <f>(F10+G10)/E10</f>
        <v>#DIV/0!</v>
      </c>
      <c r="G11" s="24" t="str">
        <f>IF(H3=0,"",IF((G10+F10)&gt;G6,"Error budgeted Direct &amp; IDC exceed 5% Administrative Cap",""))</f>
        <v/>
      </c>
      <c r="H11" s="25" t="e">
        <f>H10/E10</f>
        <v>#DIV/0!</v>
      </c>
      <c r="I11" s="26" t="e">
        <f>IF(H3=0,"",IF(F11&gt;(F6+0.000001),"Error",""))</f>
        <v>#DIV/0!</v>
      </c>
      <c r="J11" s="3"/>
      <c r="K11" s="79">
        <v>0</v>
      </c>
      <c r="L11" s="1"/>
    </row>
    <row r="12" spans="1:12" ht="15" x14ac:dyDescent="0.25">
      <c r="A12" s="1"/>
      <c r="B12" s="9"/>
      <c r="C12" s="12"/>
      <c r="D12" s="3"/>
      <c r="E12" s="22"/>
      <c r="F12" s="27" t="e">
        <f>IF(F11&lt;H3,(E10*H3)-G10,"")</f>
        <v>#DIV/0!</v>
      </c>
      <c r="G12" s="24"/>
      <c r="H12" s="28" t="s">
        <v>15</v>
      </c>
      <c r="I12" s="29" t="s">
        <v>16</v>
      </c>
      <c r="J12" s="3"/>
      <c r="K12" s="30"/>
      <c r="L12" s="1"/>
    </row>
    <row r="13" spans="1:12" ht="30" customHeight="1" x14ac:dyDescent="0.25">
      <c r="A13" s="1"/>
      <c r="B13" s="9"/>
      <c r="C13" s="12"/>
      <c r="D13" s="3"/>
      <c r="E13" s="31"/>
      <c r="F13" s="92" t="str">
        <f>IF(G10&gt;ROUND((H10+F10-K11)*H2,2),"IDC budgeted is wrong.  (Cannot apply rate to Equipment or IDC budgeted","")</f>
        <v/>
      </c>
      <c r="G13" s="92"/>
      <c r="H13" s="32">
        <f>(E10-K11)/(1+H2)</f>
        <v>0</v>
      </c>
      <c r="I13" s="33">
        <f>H13*H2</f>
        <v>0</v>
      </c>
      <c r="J13" s="3"/>
      <c r="K13" s="34"/>
      <c r="L13" s="35"/>
    </row>
    <row r="14" spans="1:12" ht="15" x14ac:dyDescent="0.25">
      <c r="A14" s="1"/>
      <c r="B14" s="9"/>
      <c r="C14" s="10" t="s">
        <v>17</v>
      </c>
      <c r="D14" s="3"/>
      <c r="E14" s="3"/>
      <c r="F14" s="3"/>
      <c r="G14" s="36"/>
      <c r="H14" s="37"/>
      <c r="I14" s="3"/>
      <c r="J14" s="3"/>
      <c r="K14" s="38"/>
      <c r="L14" s="1"/>
    </row>
    <row r="15" spans="1:12" ht="51.75" customHeight="1" x14ac:dyDescent="0.25">
      <c r="A15" s="1"/>
      <c r="B15" s="38"/>
      <c r="C15" s="3"/>
      <c r="D15" s="93" t="s">
        <v>18</v>
      </c>
      <c r="E15" s="94" t="s">
        <v>19</v>
      </c>
      <c r="F15" s="95"/>
      <c r="G15" s="96"/>
      <c r="H15" s="39" t="s">
        <v>20</v>
      </c>
      <c r="I15" s="97" t="s">
        <v>21</v>
      </c>
      <c r="J15" s="3"/>
      <c r="K15" s="21" t="s">
        <v>22</v>
      </c>
      <c r="L15" s="1"/>
    </row>
    <row r="16" spans="1:12" ht="45" x14ac:dyDescent="0.25">
      <c r="A16" s="1"/>
      <c r="B16" s="98" t="s">
        <v>23</v>
      </c>
      <c r="C16" s="99"/>
      <c r="D16" s="93"/>
      <c r="E16" s="41" t="s">
        <v>24</v>
      </c>
      <c r="F16" s="42" t="s">
        <v>25</v>
      </c>
      <c r="G16" s="41" t="s">
        <v>26</v>
      </c>
      <c r="H16" s="41" t="s">
        <v>27</v>
      </c>
      <c r="I16" s="97"/>
      <c r="J16" s="3"/>
      <c r="K16" s="43" t="s">
        <v>28</v>
      </c>
      <c r="L16" s="1"/>
    </row>
    <row r="17" spans="1:18" ht="15" x14ac:dyDescent="0.25">
      <c r="A17" s="1"/>
      <c r="B17" s="88">
        <v>1</v>
      </c>
      <c r="C17" s="90" t="s">
        <v>49</v>
      </c>
      <c r="D17" s="80"/>
      <c r="E17" s="81"/>
      <c r="F17" s="80"/>
      <c r="G17" s="47">
        <f t="shared" ref="G17:G22" si="0">E17+F17</f>
        <v>0</v>
      </c>
      <c r="H17" s="47">
        <f t="shared" ref="H17:H22" si="1">D17-E17-F17</f>
        <v>0</v>
      </c>
      <c r="I17" s="19" t="str">
        <f t="shared" ref="I17" si="2">IF(D17="","",G17/D17)</f>
        <v/>
      </c>
      <c r="J17" s="3"/>
      <c r="K17" s="81"/>
      <c r="L17" s="1"/>
    </row>
    <row r="18" spans="1:18" ht="15" x14ac:dyDescent="0.25">
      <c r="A18" s="1"/>
      <c r="B18" s="88"/>
      <c r="C18" s="90"/>
      <c r="D18" s="82"/>
      <c r="E18" s="82"/>
      <c r="F18" s="83"/>
      <c r="G18" s="50">
        <f t="shared" si="0"/>
        <v>0</v>
      </c>
      <c r="H18" s="50">
        <f t="shared" si="1"/>
        <v>0</v>
      </c>
      <c r="I18" s="19" t="str">
        <f>IF(D18="","",G18/D18)</f>
        <v/>
      </c>
      <c r="J18" s="3"/>
      <c r="K18" s="81"/>
      <c r="L18" s="1"/>
    </row>
    <row r="19" spans="1:18" ht="15" x14ac:dyDescent="0.25">
      <c r="A19" s="1"/>
      <c r="B19" s="88"/>
      <c r="C19" s="90"/>
      <c r="D19" s="82"/>
      <c r="E19" s="82"/>
      <c r="F19" s="83"/>
      <c r="G19" s="50">
        <f t="shared" si="0"/>
        <v>0</v>
      </c>
      <c r="H19" s="50">
        <f t="shared" si="1"/>
        <v>0</v>
      </c>
      <c r="I19" s="19" t="str">
        <f>IF(D19="","",G19/D19)</f>
        <v/>
      </c>
      <c r="J19" s="3"/>
      <c r="K19" s="81"/>
      <c r="L19" s="1"/>
    </row>
    <row r="20" spans="1:18" ht="15" x14ac:dyDescent="0.25">
      <c r="A20" s="1"/>
      <c r="B20" s="88"/>
      <c r="C20" s="90"/>
      <c r="D20" s="82"/>
      <c r="E20" s="82"/>
      <c r="F20" s="83"/>
      <c r="G20" s="50">
        <f t="shared" si="0"/>
        <v>0</v>
      </c>
      <c r="H20" s="50">
        <f t="shared" si="1"/>
        <v>0</v>
      </c>
      <c r="I20" s="19" t="str">
        <f>IF(D20="","",G20/D20)</f>
        <v/>
      </c>
      <c r="J20" s="3"/>
      <c r="K20" s="81"/>
      <c r="L20" s="1"/>
    </row>
    <row r="21" spans="1:18" ht="15" x14ac:dyDescent="0.25">
      <c r="A21" s="1"/>
      <c r="B21" s="88"/>
      <c r="C21" s="90"/>
      <c r="D21" s="82"/>
      <c r="E21" s="82"/>
      <c r="F21" s="83"/>
      <c r="G21" s="50">
        <f t="shared" si="0"/>
        <v>0</v>
      </c>
      <c r="H21" s="50">
        <f t="shared" si="1"/>
        <v>0</v>
      </c>
      <c r="I21" s="19" t="str">
        <f>IF(D21="","",G21/D21)</f>
        <v/>
      </c>
      <c r="J21" s="3"/>
      <c r="K21" s="81"/>
      <c r="L21" s="1"/>
    </row>
    <row r="22" spans="1:18" ht="15" x14ac:dyDescent="0.25">
      <c r="A22" s="1"/>
      <c r="B22" s="88"/>
      <c r="C22" s="90"/>
      <c r="D22" s="82"/>
      <c r="E22" s="82"/>
      <c r="F22" s="83"/>
      <c r="G22" s="50">
        <f t="shared" si="0"/>
        <v>0</v>
      </c>
      <c r="H22" s="50">
        <f t="shared" si="1"/>
        <v>0</v>
      </c>
      <c r="I22" s="19" t="str">
        <f t="shared" ref="I22" si="3">IF(D22="","",G22/D22)</f>
        <v/>
      </c>
      <c r="J22" s="3"/>
      <c r="K22" s="81"/>
      <c r="L22" s="1"/>
    </row>
    <row r="23" spans="1:18" ht="15.75" thickBot="1" x14ac:dyDescent="0.3">
      <c r="A23" s="1"/>
      <c r="B23" s="3"/>
      <c r="C23" s="3"/>
      <c r="D23" s="51">
        <f>SUM(D17:D22)</f>
        <v>0</v>
      </c>
      <c r="E23" s="51">
        <f>SUM(E17:E22)</f>
        <v>0</v>
      </c>
      <c r="F23" s="51">
        <f>SUM(F17:F22)</f>
        <v>0</v>
      </c>
      <c r="G23" s="51">
        <f>SUM(G17:G22)</f>
        <v>0</v>
      </c>
      <c r="H23" s="51">
        <f>SUM(H17:H22)</f>
        <v>0</v>
      </c>
      <c r="I23" s="52" t="e">
        <f>G23/D23</f>
        <v>#DIV/0!</v>
      </c>
      <c r="J23" s="3"/>
      <c r="K23" s="51">
        <f>SUM(K17:K22)</f>
        <v>0</v>
      </c>
      <c r="L23" s="1"/>
      <c r="M23" s="40" t="s">
        <v>46</v>
      </c>
      <c r="P23" s="40"/>
      <c r="Q23" s="40"/>
      <c r="R23" s="40"/>
    </row>
    <row r="24" spans="1:18" ht="21.75" customHeight="1" thickTop="1" x14ac:dyDescent="0.25">
      <c r="A24" s="1"/>
      <c r="B24" s="3"/>
      <c r="C24" s="3"/>
      <c r="D24" s="3"/>
      <c r="E24" s="3"/>
      <c r="F24" s="53"/>
      <c r="G24" s="54"/>
      <c r="H24" s="3"/>
      <c r="I24" s="55" t="str">
        <f>"Cannot exceed "&amp;H3</f>
        <v>Cannot exceed 0.05</v>
      </c>
      <c r="J24" s="3"/>
      <c r="K24" s="3"/>
      <c r="L24" s="1"/>
      <c r="O24" s="44"/>
      <c r="P24" s="44"/>
      <c r="Q24" s="45" t="s">
        <v>29</v>
      </c>
      <c r="R24" s="84"/>
    </row>
    <row r="25" spans="1:18" s="44" customFormat="1" ht="15" x14ac:dyDescent="0.25">
      <c r="A25" s="60"/>
      <c r="B25" s="3"/>
      <c r="C25" s="3"/>
      <c r="D25" s="3"/>
      <c r="E25" s="3"/>
      <c r="F25" s="53"/>
      <c r="G25" s="54"/>
      <c r="H25" s="3"/>
      <c r="I25" s="55"/>
      <c r="J25" s="3"/>
      <c r="K25" s="3"/>
      <c r="L25" s="1"/>
      <c r="M25" s="2"/>
      <c r="N25" s="2"/>
      <c r="O25" s="2"/>
      <c r="P25" s="2"/>
      <c r="Q25" s="48" t="s">
        <v>30</v>
      </c>
      <c r="R25" s="85"/>
    </row>
    <row r="26" spans="1:18" s="44" customFormat="1" ht="26.25" customHeight="1" x14ac:dyDescent="0.25">
      <c r="A26" s="60"/>
      <c r="B26" s="3"/>
      <c r="C26" s="3"/>
      <c r="D26" s="59" t="s">
        <v>35</v>
      </c>
      <c r="E26" s="3"/>
      <c r="F26" s="2"/>
      <c r="G26" s="54"/>
      <c r="H26" s="3"/>
      <c r="I26" s="55"/>
      <c r="J26" s="3"/>
      <c r="K26" s="47"/>
      <c r="L26" s="60"/>
      <c r="M26" s="2"/>
      <c r="N26" s="2"/>
      <c r="O26" s="2"/>
      <c r="P26" s="2"/>
      <c r="Q26" s="48" t="s">
        <v>31</v>
      </c>
      <c r="R26" s="85"/>
    </row>
    <row r="27" spans="1:18" ht="45" x14ac:dyDescent="0.25">
      <c r="A27" s="1"/>
      <c r="B27" s="61"/>
      <c r="C27" s="3"/>
      <c r="D27" s="3"/>
      <c r="E27" s="62" t="s">
        <v>15</v>
      </c>
      <c r="F27" s="63" t="s">
        <v>41</v>
      </c>
      <c r="G27" s="64" t="s">
        <v>45</v>
      </c>
      <c r="H27" s="3"/>
      <c r="I27" s="55"/>
      <c r="J27" s="3"/>
      <c r="K27" s="47"/>
      <c r="L27" s="60"/>
      <c r="Q27" s="48" t="s">
        <v>32</v>
      </c>
      <c r="R27" s="85">
        <v>0</v>
      </c>
    </row>
    <row r="28" spans="1:18" ht="15" x14ac:dyDescent="0.25">
      <c r="A28" s="1"/>
      <c r="B28" s="61"/>
      <c r="C28" s="61"/>
      <c r="D28" s="66" t="s">
        <v>43</v>
      </c>
      <c r="E28" s="67">
        <f>D23-K23-F23</f>
        <v>0</v>
      </c>
      <c r="F28" s="67">
        <f>ROUND((E28*H2),2)</f>
        <v>0</v>
      </c>
      <c r="G28" s="68">
        <f>F28-F23</f>
        <v>0</v>
      </c>
      <c r="H28" s="86" t="s">
        <v>39</v>
      </c>
      <c r="I28" s="61"/>
      <c r="J28" s="61"/>
      <c r="K28" s="61"/>
      <c r="L28" s="1"/>
      <c r="Q28" s="48" t="s">
        <v>33</v>
      </c>
      <c r="R28" s="85">
        <v>0</v>
      </c>
    </row>
    <row r="29" spans="1:18" ht="15" x14ac:dyDescent="0.25">
      <c r="A29" s="1"/>
      <c r="B29" s="3"/>
      <c r="C29" s="61"/>
      <c r="D29" s="66" t="s">
        <v>42</v>
      </c>
      <c r="E29" s="70"/>
      <c r="F29" s="71">
        <f>D23*H3</f>
        <v>0</v>
      </c>
      <c r="G29" s="72">
        <f>F29-E23-F23</f>
        <v>0</v>
      </c>
      <c r="H29" s="87" t="s">
        <v>40</v>
      </c>
      <c r="I29" s="61"/>
      <c r="J29" s="61"/>
      <c r="K29" s="61"/>
      <c r="L29" s="1"/>
      <c r="Q29" s="48" t="s">
        <v>34</v>
      </c>
      <c r="R29" s="85">
        <v>0</v>
      </c>
    </row>
    <row r="30" spans="1:18" ht="15.75" thickBot="1" x14ac:dyDescent="0.3">
      <c r="A30" s="1"/>
      <c r="B30" s="1"/>
      <c r="C30" s="3"/>
      <c r="D30" s="17"/>
      <c r="E30" s="3"/>
      <c r="F30" s="3"/>
      <c r="G30" s="3"/>
      <c r="H30" s="3"/>
      <c r="I30" s="3"/>
      <c r="J30" s="3"/>
      <c r="K30" s="3"/>
      <c r="L30" s="1"/>
      <c r="Q30" s="48" t="s">
        <v>44</v>
      </c>
      <c r="R30" s="56">
        <f>R24-R25-R26-R27-R28-R29</f>
        <v>0</v>
      </c>
    </row>
    <row r="31" spans="1:18" ht="1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57" t="s">
        <v>36</v>
      </c>
      <c r="R31" s="58">
        <f>H2</f>
        <v>2.2200000000000001E-2</v>
      </c>
    </row>
    <row r="32" spans="1:18" ht="15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Q32" s="48" t="s">
        <v>37</v>
      </c>
      <c r="R32" s="49">
        <f>ROUND(R31*R30,2)</f>
        <v>0</v>
      </c>
    </row>
    <row r="33" spans="2:18" ht="15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M33" s="44"/>
      <c r="N33" s="44"/>
      <c r="O33" s="44"/>
      <c r="P33" s="44"/>
      <c r="Q33" s="45"/>
      <c r="R33" s="65"/>
    </row>
    <row r="34" spans="2:18" ht="15" x14ac:dyDescent="0.2">
      <c r="C34" s="1"/>
      <c r="D34" s="1"/>
      <c r="E34" s="1"/>
      <c r="F34" s="1"/>
      <c r="G34" s="1"/>
      <c r="H34" s="1"/>
      <c r="I34" s="1"/>
      <c r="J34" s="1"/>
      <c r="K34" s="1"/>
      <c r="M34" s="44"/>
      <c r="N34" s="44"/>
      <c r="O34" s="44"/>
      <c r="P34" s="44"/>
      <c r="Q34" s="69" t="s">
        <v>38</v>
      </c>
      <c r="R34" s="46">
        <f>R32+R24-R25</f>
        <v>0</v>
      </c>
    </row>
  </sheetData>
  <sheetProtection sheet="1" formatColumns="0" formatRows="0"/>
  <mergeCells count="13">
    <mergeCell ref="C9:D10"/>
    <mergeCell ref="H9:I9"/>
    <mergeCell ref="H10:I10"/>
    <mergeCell ref="F5:G5"/>
    <mergeCell ref="H5:I5"/>
    <mergeCell ref="E8:E9"/>
    <mergeCell ref="F8:G8"/>
    <mergeCell ref="H8:I8"/>
    <mergeCell ref="F13:G13"/>
    <mergeCell ref="D15:D16"/>
    <mergeCell ref="E15:G15"/>
    <mergeCell ref="I15:I16"/>
    <mergeCell ref="B16:C16"/>
  </mergeCells>
  <conditionalFormatting sqref="G28">
    <cfRule type="expression" dxfId="1" priority="2" stopIfTrue="1">
      <formula>$G$28&lt;0</formula>
    </cfRule>
  </conditionalFormatting>
  <conditionalFormatting sqref="G29">
    <cfRule type="expression" dxfId="0" priority="1" stopIfTrue="1">
      <formula>$G$29&lt;0</formula>
    </cfRule>
  </conditionalFormatting>
  <pageMargins left="0.25" right="0.25" top="0.75" bottom="0.75" header="0.3" footer="0.3"/>
  <pageSetup scale="63" orientation="landscape" horizontalDpi="4294967295" verticalDpi="4294967295" r:id="rId1"/>
  <headerFooter>
    <oddFooter>&amp;L&amp;D&amp;C&amp;Z&amp;F&amp;RPage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8" sqref="B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IDC ADMIN Checks</vt:lpstr>
      <vt:lpstr>Sheet1</vt:lpstr>
      <vt:lpstr>'IDC ADMIN Checks'!Print_Area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OMES</cp:lastModifiedBy>
  <cp:lastPrinted>2016-09-22T13:06:56Z</cp:lastPrinted>
  <dcterms:created xsi:type="dcterms:W3CDTF">2016-09-21T18:37:16Z</dcterms:created>
  <dcterms:modified xsi:type="dcterms:W3CDTF">2018-02-14T13:32:16Z</dcterms:modified>
</cp:coreProperties>
</file>