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docProps/app.xml" ContentType="application/vnd.openxmlformats-officedocument.extended-properties+xml"/>
  <Override PartName="/xl/externalLinks/externalLink5.xml" ContentType="application/vnd.openxmlformats-officedocument.spreadsheetml.externalLink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externalLinks/externalLink6.xml" ContentType="application/vnd.openxmlformats-officedocument.spreadsheetml.externalLink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externalLinks/externalLink4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FINANCIAL SERVICES\FINANCIAL MANAGEMENT\kellyt\Finance\Hospital\Assessment\SHOPP\SHOPP Assessment and UPL Calculations\2018 SHOPP final docs\For Website\"/>
    </mc:Choice>
  </mc:AlternateContent>
  <bookViews>
    <workbookView xWindow="120" yWindow="210" windowWidth="18195" windowHeight="9150" tabRatio="915"/>
  </bookViews>
  <sheets>
    <sheet name="CY2018 Quarterly Payments" sheetId="5" r:id="rId1"/>
    <sheet name="Annual Calc w FFY18 FMAP" sheetId="7" r:id="rId2"/>
    <sheet name="Annual Calc w FFY19 FMAP" sheetId="6" r:id="rId3"/>
  </sheets>
  <externalReferences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_Tab2" localSheetId="1">#REF!</definedName>
    <definedName name="__Tab2" localSheetId="2">#REF!</definedName>
    <definedName name="__Tab2">#REF!</definedName>
    <definedName name="_Fill" localSheetId="1" hidden="1">#REF!</definedName>
    <definedName name="_Fill" localSheetId="2" hidden="1">#REF!</definedName>
    <definedName name="_Fill" hidden="1">#REF!</definedName>
    <definedName name="_Key1" localSheetId="1" hidden="1">'[1]Hospital Facility Data'!#REF!</definedName>
    <definedName name="_Key1" localSheetId="2" hidden="1">'[1]Hospital Facility Data'!#REF!</definedName>
    <definedName name="_Key1" hidden="1">'[1]Hospital Facility Data'!#REF!</definedName>
    <definedName name="_Key2" localSheetId="1" hidden="1">#REF!</definedName>
    <definedName name="_Key2" localSheetId="2" hidden="1">#REF!</definedName>
    <definedName name="_Key2" hidden="1">#REF!</definedName>
    <definedName name="_Order1" hidden="1">255</definedName>
    <definedName name="_Order2" hidden="1">255</definedName>
    <definedName name="_Sort" localSheetId="1" hidden="1">#REF!</definedName>
    <definedName name="_Sort" localSheetId="2" hidden="1">#REF!</definedName>
    <definedName name="_Sort" hidden="1">#REF!</definedName>
    <definedName name="_Tab2" localSheetId="1">#REF!</definedName>
    <definedName name="_Tab2" localSheetId="2">#REF!</definedName>
    <definedName name="_Tab2">#REF!</definedName>
    <definedName name="A" localSheetId="1">#REF!</definedName>
    <definedName name="A" localSheetId="2">#REF!</definedName>
    <definedName name="A">#REF!</definedName>
    <definedName name="A_GME_wo_MC">[2]Hospital_Details!$A$158:$IV$158</definedName>
    <definedName name="AlphaList" localSheetId="1">#REF!</definedName>
    <definedName name="AlphaList" localSheetId="2">#REF!</definedName>
    <definedName name="AlphaList">#REF!</definedName>
    <definedName name="B" localSheetId="1">#REF!</definedName>
    <definedName name="B" localSheetId="2">#REF!</definedName>
    <definedName name="B">#REF!</definedName>
    <definedName name="B_GME_wo_MC">[2]Hospital_Details!$A$159:$IV$159</definedName>
    <definedName name="BaseLineMatrix" localSheetId="1">{1,2;3,4}</definedName>
    <definedName name="BaseLineMatrix" localSheetId="2">{1,2;3,4}</definedName>
    <definedName name="BaseLineMatrix">{1,2;3,4}</definedName>
    <definedName name="Bx" localSheetId="1">#REF!</definedName>
    <definedName name="Bx" localSheetId="2">#REF!</definedName>
    <definedName name="Bx">#REF!</definedName>
    <definedName name="CCR_OUTPUT_SHOPP3">#REF!</definedName>
    <definedName name="CCR_OUTPUT_SHOPP4">#REF!</definedName>
    <definedName name="Cost_Add_Back">[2]Hospital_Details!$A$138:$IV$138</definedName>
    <definedName name="Cost_Red_Fact">[2]Hospital_Details!$A$137:$IV$137</definedName>
    <definedName name="Density_per_Discharge__Facility__Top_75_PCT__0_density_removed_" localSheetId="1">#REF!</definedName>
    <definedName name="Density_per_Discharge__Facility__Top_75_PCT__0_density_removed_" localSheetId="2">#REF!</definedName>
    <definedName name="Density_per_Discharge__Facility__Top_75_PCT__0_density_removed_">#REF!</definedName>
    <definedName name="EY_11">[2]Hospital_Details!$A$169:$IV$169</definedName>
    <definedName name="EY_11A">[2]Hospital_Details!$A$168:$IV$168</definedName>
    <definedName name="EY_18">[2]Hospital_Details!$A$172:$IV$172</definedName>
    <definedName name="EY_27">[2]Hospital_Details!$A$170:$IV$170</definedName>
    <definedName name="EY_29">[2]Hospital_Details!$A$171:$IV$171</definedName>
    <definedName name="F_1041">[2]Hospital_Details!$A$211:$IV$211</definedName>
    <definedName name="F_166">[2]Hospital_Details!$A$367:$IV$367</definedName>
    <definedName name="F_1818H1">[2]Hospital_Details!$A$312:$IV$312</definedName>
    <definedName name="F_1818H2">[2]Hospital_Details!$A$314:$IV$314</definedName>
    <definedName name="F_1818H3">[2]Hospital_Details!$A$315:$IV$315</definedName>
    <definedName name="F_1819AH1">[2]Hospital_Details!$A$318:$IV$318</definedName>
    <definedName name="F_1819AH2">[2]Hospital_Details!$A$319:$IV$319</definedName>
    <definedName name="F_1819AH3">[2]Hospital_Details!$A$320:$IV$320</definedName>
    <definedName name="F_1819H1">[2]Hospital_Details!$A$313:$IV$313</definedName>
    <definedName name="F_1820">[2]Hospital_Details!$A$300:$IV$300</definedName>
    <definedName name="F_1821">[2]Hospital_Details!$A$289:$IV$289</definedName>
    <definedName name="F_1826">[2]Hospital_Details!$A$26:$IV$26</definedName>
    <definedName name="F_1827" localSheetId="1">[2]Hospital_Details!#REF!</definedName>
    <definedName name="F_1827" localSheetId="2">[2]Hospital_Details!#REF!</definedName>
    <definedName name="F_1827">[2]Hospital_Details!#REF!</definedName>
    <definedName name="F_1827x" localSheetId="1">[2]Hospital_Details!#REF!</definedName>
    <definedName name="F_1827x" localSheetId="2">[2]Hospital_Details!#REF!</definedName>
    <definedName name="F_1827x">[2]Hospital_Details!#REF!</definedName>
    <definedName name="F_1828">[2]Hospital_Details!$A$23:$IV$23</definedName>
    <definedName name="F_1833">[2]Hospital_Details!$A$22:$IV$22</definedName>
    <definedName name="F_1838">[2]Hospital_Details!$A$24:$IV$24</definedName>
    <definedName name="F_1838A">[2]Hospital_Details!$A$25:$IV$25</definedName>
    <definedName name="F_1854">[2]Hospital_Details!$A$64:$IV$64</definedName>
    <definedName name="F_1861">[2]Hospital_Details!$A$70:$IV$70</definedName>
    <definedName name="F_1861A">[2]Hospital_Details!$A$71:$IV$71</definedName>
    <definedName name="F_1875">[2]Hospital_Details!$A$65:$IV$65</definedName>
    <definedName name="F_1882">[2]Hospital_Details!$A$72:$IV$72</definedName>
    <definedName name="F_1882A">[2]Hospital_Details!$A$73:$IV$73</definedName>
    <definedName name="F_1896">[2]Hospital_Details!$A$66:$IV$66</definedName>
    <definedName name="F_1903">[2]Hospital_Details!$A$74:$IV$74</definedName>
    <definedName name="F_1903A">[2]Hospital_Details!$A$75:$IV$75</definedName>
    <definedName name="F_1912">[2]Hospital_Details!$A$61:$IV$61</definedName>
    <definedName name="F_1915">[2]Hospital_Details!$A$88:$IV$88</definedName>
    <definedName name="F_1917">[2]Hospital_Details!$A$62:$IV$62</definedName>
    <definedName name="F_1920">[2]Hospital_Details!$A$89:$IV$89</definedName>
    <definedName name="F_1922">[2]Hospital_Details!$A$63:$IV$63</definedName>
    <definedName name="F_1925">[2]Hospital_Details!$A$90:$IV$90</definedName>
    <definedName name="F_1946">[2]Hospital_Details!$A$187:$IV$187</definedName>
    <definedName name="F_1946x">[2]Hospital_Details!$A$188:$IV$188</definedName>
    <definedName name="F_1950">[2]Hospital_Details!$A$189:$IV$189</definedName>
    <definedName name="F_1950A">[2]Hospital_Details!$A$190:$IV$190</definedName>
    <definedName name="F_1962">[2]Hospital_Details!$A$204:$IV$204</definedName>
    <definedName name="F_1962x">[2]Hospital_Details!$A$205:$IV$205</definedName>
    <definedName name="F_1966">[2]Hospital_Details!$A$206:$IV$206</definedName>
    <definedName name="F_1966A">[2]Hospital_Details!$A$207:$IV$207</definedName>
    <definedName name="F_949">[2]Hospital_Details!$A$38:$IV$38</definedName>
    <definedName name="F_995">[2]Hospital_Details!$A$194:$IV$194</definedName>
    <definedName name="FORMULA_A">[2]Hospital_Details!$A$163:$IV$163</definedName>
    <definedName name="FORMULA_B">[2]Hospital_Details!$A$164:$IV$164</definedName>
    <definedName name="FORMULA_C">[2]Hospital_Details!$A$165:$IV$165</definedName>
    <definedName name="FORMULA_D">[2]Hospital_Details!$A$174:$IV$174</definedName>
    <definedName name="FORMULA_T">[2]Hospital_Details!$A$28:$IV$28</definedName>
    <definedName name="ghfcg">{1,2;3,4}</definedName>
    <definedName name="GME_COST">[2]Hospital_Details!$A$161:$IV$161</definedName>
    <definedName name="GME_GL">[2]Hospital_Details!$A$179:$IV$179</definedName>
    <definedName name="GME_MGN">[2]Hospital_Details!$A$181:$IV$181</definedName>
    <definedName name="GME_REV">[2]Hospital_Details!$A$153:$IV$153</definedName>
    <definedName name="H_109">[2]Hospital_Details!$A$220:$IV$220</definedName>
    <definedName name="H_110">[2]Hospital_Details!$A$221:$IV$221</definedName>
    <definedName name="H_111">[2]Hospital_Details!$A$222:$IV$222</definedName>
    <definedName name="H_133">[2]Hospital_Details!$A$167:$IV$167</definedName>
    <definedName name="H_134">[2]Hospital_Details!$A$175:$IV$175</definedName>
    <definedName name="H_135">[2]Hospital_Details!$A$176:$IV$176</definedName>
    <definedName name="H_136">[2]Hospital_Details!$A$155:$IV$155</definedName>
    <definedName name="H_137">[2]Hospital_Details!$A$156:$IV$156</definedName>
    <definedName name="H_170">[2]Hospital_Details!$A$247:$IV$247</definedName>
    <definedName name="H_171">[2]Hospital_Details!$A$248:$IV$248</definedName>
    <definedName name="H_172">[2]Hospital_Details!$A$249:$IV$249</definedName>
    <definedName name="H_173">[2]Hospital_Details!$A$239:$IV$239</definedName>
    <definedName name="H_174">[2]Hospital_Details!$A$240:$IV$240</definedName>
    <definedName name="H_180">[2]Hospital_Details!$A$369:$IV$369</definedName>
    <definedName name="H_183">[2]Hospital_Details!$A$118:$IV$118</definedName>
    <definedName name="H_187">[2]Hospital_Details!$A$177:$IV$177</definedName>
    <definedName name="H_190">[2]Hospital_Details!$A$241:$IV$241</definedName>
    <definedName name="H_219">[2]Hospital_Details!$A$258:$IV$258</definedName>
    <definedName name="H_236">[2]Hospital_Details!$A$328:$IV$328</definedName>
    <definedName name="H_236_A" localSheetId="1">[2]Hospital_Details!#REF!</definedName>
    <definedName name="H_236_A" localSheetId="2">[2]Hospital_Details!#REF!</definedName>
    <definedName name="H_236_A">[2]Hospital_Details!#REF!</definedName>
    <definedName name="H_237">[2]Hospital_Details!$A$242:$IV$242</definedName>
    <definedName name="H_238">[2]Hospital_Details!$A$243:$IV$243</definedName>
    <definedName name="H_33">[2]Hospital_Details!$A$134:$IV$134</definedName>
    <definedName name="H_331">[2]Hospital_Details!$A$115:$IV$115</definedName>
    <definedName name="H_332">[2]Hospital_Details!$A$123:$IV$123</definedName>
    <definedName name="H_333">[2]Hospital_Details!$A$130:$IV$130</definedName>
    <definedName name="H_336">[2]Hospital_Details!$A$67:$IV$67</definedName>
    <definedName name="H_337">[2]Hospital_Details!$A$68:$IV$68</definedName>
    <definedName name="H_338">[2]Hospital_Details!$A$69:$IV$69</definedName>
    <definedName name="H_36">[2]Hospital_Details!$A$135:$IV$135</definedName>
    <definedName name="H_47">[2]Hospital_Details!$A$226:$IV$226</definedName>
    <definedName name="H_48">[2]Hospital_Details!$A$227:$IV$227</definedName>
    <definedName name="H_51">[2]Hospital_Details!$A$111:$IV$111</definedName>
    <definedName name="H_52">[2]Hospital_Details!$A$112:$IV$112</definedName>
    <definedName name="H_53">[2]Hospital_Details!$A$113:$IV$113</definedName>
    <definedName name="H_532">[2]Hospital_Details!$A$259:$IV$259</definedName>
    <definedName name="H_553">[2]Hospital_Details!$A$116:$IV$116</definedName>
    <definedName name="H_554">[2]Hospital_Details!$A$124:$IV$124</definedName>
    <definedName name="H_555">[2]Hospital_Details!$A$131:$IV$131</definedName>
    <definedName name="H_556">[2]Hospital_Details!$A$117:$IV$117</definedName>
    <definedName name="H_557">[2]Hospital_Details!$A$125:$IV$125</definedName>
    <definedName name="H_558">[2]Hospital_Details!$A$132:$IV$132</definedName>
    <definedName name="H_559">[2]Hospital_Details!$A$76:$IV$76</definedName>
    <definedName name="H_56">[2]Hospital_Details!$A$114:$IV$114</definedName>
    <definedName name="H_560">[2]Hospital_Details!$A$79:$IV$79</definedName>
    <definedName name="H_561">[2]Hospital_Details!$A$82:$IV$82</definedName>
    <definedName name="H_562">[2]Hospital_Details!$A$85:$IV$85</definedName>
    <definedName name="H_563">[2]Hospital_Details!$A$77:$IV$77</definedName>
    <definedName name="H_564">[2]Hospital_Details!$A$80:$IV$80</definedName>
    <definedName name="H_565">[2]Hospital_Details!$A$83:$IV$83</definedName>
    <definedName name="H_566">[2]Hospital_Details!$A$86:$IV$86</definedName>
    <definedName name="H_567">[2]Hospital_Details!$A$78:$IV$78</definedName>
    <definedName name="H_568">[2]Hospital_Details!$A$81:$IV$81</definedName>
    <definedName name="H_569">[2]Hospital_Details!$A$84:$IV$84</definedName>
    <definedName name="H_57">[2]Hospital_Details!$A$119:$IV$119</definedName>
    <definedName name="H_570">[2]Hospital_Details!$A$87:$IV$87</definedName>
    <definedName name="H_58">[2]Hospital_Details!$A$120:$IV$120</definedName>
    <definedName name="H_580">[2]Hospital_Details!$A$133:$IV$133</definedName>
    <definedName name="H_581">[2]Hospital_Details!$A$157:$IV$157</definedName>
    <definedName name="H_59">[2]Hospital_Details!$A$121:$IV$121</definedName>
    <definedName name="H_60">[2]Hospital_Details!$A$122:$IV$122</definedName>
    <definedName name="H_61">[2]Hospital_Details!$A$126:$IV$126</definedName>
    <definedName name="H_62">[2]Hospital_Details!$A$127:$IV$127</definedName>
    <definedName name="H_626">[2]Hospital_Details!$A$32:$IV$32</definedName>
    <definedName name="H_627" localSheetId="1">[2]Hospital_Details!#REF!</definedName>
    <definedName name="H_627" localSheetId="2">[2]Hospital_Details!#REF!</definedName>
    <definedName name="H_627">[2]Hospital_Details!#REF!</definedName>
    <definedName name="H_628" localSheetId="1">[2]Hospital_Details!#REF!</definedName>
    <definedName name="H_628" localSheetId="2">[2]Hospital_Details!#REF!</definedName>
    <definedName name="H_628">[2]Hospital_Details!#REF!</definedName>
    <definedName name="H_63">[2]Hospital_Details!$A$128:$IV$128</definedName>
    <definedName name="H_64">[2]Hospital_Details!$A$129:$IV$129</definedName>
    <definedName name="H_65">[2]Hospital_Details!$A$39:$IV$39</definedName>
    <definedName name="H_66">[2]Hospital_Details!$A$40:$IV$40</definedName>
    <definedName name="H_67">[2]Hospital_Details!$A$41:$IV$41</definedName>
    <definedName name="H_68">[2]Hospital_Details!$A$42:$IV$42</definedName>
    <definedName name="H_805" localSheetId="1">[2]Hospital_Details!#REF!</definedName>
    <definedName name="H_805" localSheetId="2">[2]Hospital_Details!#REF!</definedName>
    <definedName name="H_805">[2]Hospital_Details!#REF!</definedName>
    <definedName name="H_806" localSheetId="1">[2]Hospital_Details!#REF!</definedName>
    <definedName name="H_806" localSheetId="2">[2]Hospital_Details!#REF!</definedName>
    <definedName name="H_806">[2]Hospital_Details!#REF!</definedName>
    <definedName name="H_83">[2]Hospital_Details!$A$368:$IV$368</definedName>
    <definedName name="H_93" localSheetId="1">[2]Hospital_Details!#REF!</definedName>
    <definedName name="H_93" localSheetId="2">[2]Hospital_Details!#REF!</definedName>
    <definedName name="H_93">[2]Hospital_Details!#REF!</definedName>
    <definedName name="HHA_COST">[2]Hospital_Details!$A$245:$IV$245</definedName>
    <definedName name="HHA_GL">[2]Hospital_Details!$A$251:$IV$251</definedName>
    <definedName name="HHA_REV">[2]Hospital_Details!$A$234:$IV$234</definedName>
    <definedName name="hosp2">#REF!</definedName>
    <definedName name="HospName" localSheetId="1">#REF!</definedName>
    <definedName name="HospName" localSheetId="2">#REF!</definedName>
    <definedName name="HospName">#REF!</definedName>
    <definedName name="HospNum" localSheetId="1">#REF!</definedName>
    <definedName name="HospNum" localSheetId="2">#REF!</definedName>
    <definedName name="HospNum">#REF!</definedName>
    <definedName name="HTML_CodePage" hidden="1">1252</definedName>
    <definedName name="HTML_Control" localSheetId="1" hidden="1">{"'data dictionary'!$A$1:$C$26"}</definedName>
    <definedName name="HTML_Control" localSheetId="2" hidden="1">{"'data dictionary'!$A$1:$C$26"}</definedName>
    <definedName name="HTML_Control" hidden="1">{"'data dictionary'!$A$1:$C$26"}</definedName>
    <definedName name="HTML_Description" hidden="1">""</definedName>
    <definedName name="HTML_Email" hidden="1">""</definedName>
    <definedName name="HTML_Header" hidden="1">"data dictionary"</definedName>
    <definedName name="HTML_LastUpdate" hidden="1">"09/28/2000"</definedName>
    <definedName name="HTML_LineAfter" hidden="1">FALSE</definedName>
    <definedName name="HTML_LineBefore" hidden="1">FALSE</definedName>
    <definedName name="HTML_Name" hidden="1">"HCFA Software Control"</definedName>
    <definedName name="HTML_OBDlg2" hidden="1">TRUE</definedName>
    <definedName name="HTML_OBDlg4" hidden="1">TRUE</definedName>
    <definedName name="HTML_OS" hidden="1">0</definedName>
    <definedName name="HTML_PathFile" hidden="1">"d:\Data\MyFiles\MyHTML.htm"</definedName>
    <definedName name="HTML_Title" hidden="1">"data"</definedName>
    <definedName name="IME_ADJ_32">[2]Hospital_Details!$B$302</definedName>
    <definedName name="IME_FFS">[2]Hospital_Details!$A$301:$IV$301</definedName>
    <definedName name="INLIER_SIM_MC_PMTS">[2]Hospital_Details!$A$306:$IV$306</definedName>
    <definedName name="INP_COST">[2]Hospital_Details!$A$35:$IV$35</definedName>
    <definedName name="INP_GL">[2]Hospital_Details!$A$50:$IV$50</definedName>
    <definedName name="INP_GL_NODSH">[2]Hospital_Details!$A$291:$IV$291</definedName>
    <definedName name="INP_GL_NODSH_IME2.7">[2]Hospital_Details!$A$331:$IV$331</definedName>
    <definedName name="INP_GL_NODSH_IME3.2">[2]Hospital_Details!$A$331:$IV$331</definedName>
    <definedName name="INP_REV">[2]Hospital_Details!$A$19:$IV$19</definedName>
    <definedName name="INP_REV_NODSH">[2]Hospital_Details!$A$286:$IV$286</definedName>
    <definedName name="INP_REV_NODSH_IME2.7">[2]Hospital_Details!$A$296:$IV$296</definedName>
    <definedName name="INP_REV_NODSH_IME3.2">[2]Hospital_Details!$A$296:$IV$296</definedName>
    <definedName name="IRB">[2]Hospital_Details!$C$329</definedName>
    <definedName name="MCpct_103">[2]Hospital_Details!$A$323:$IV$323</definedName>
    <definedName name="MCpct_104">[2]Hospital_Details!$A$324:$IV$324</definedName>
    <definedName name="MCpct_105">[2]Hospital_Details!$A$325:$IV$325</definedName>
    <definedName name="MyName">"Ashton"</definedName>
    <definedName name="OkDataSet" localSheetId="1">#REF!</definedName>
    <definedName name="OkDataSet" localSheetId="2">#REF!</definedName>
    <definedName name="OkDataSet">#REF!</definedName>
    <definedName name="OKLAHOMA" localSheetId="1">#REF!</definedName>
    <definedName name="OKLAHOMA" localSheetId="2">#REF!</definedName>
    <definedName name="OKLAHOMA">#REF!</definedName>
    <definedName name="OUT_COST">[2]Hospital_Details!$A$109:$IV$109</definedName>
    <definedName name="OUT_GL">[2]Hospital_Details!$A$148:$IV$148</definedName>
    <definedName name="OUT_REV">[2]Hospital_Details!$A$55:$IV$55</definedName>
    <definedName name="PaymentDataSet" localSheetId="1">#REF!</definedName>
    <definedName name="PaymentDataSet" localSheetId="2">#REF!</definedName>
    <definedName name="PaymentDataSet">#REF!</definedName>
    <definedName name="Print_Area_1" localSheetId="1">#REF!</definedName>
    <definedName name="Print_Area_1" localSheetId="2">#REF!</definedName>
    <definedName name="Print_Area_1">#REF!</definedName>
    <definedName name="Print_Area_MI">'[3]table 2.5'!$B$4:$T$154</definedName>
    <definedName name="PUBUSE" localSheetId="1">#REF!</definedName>
    <definedName name="PUBUSE" localSheetId="2">#REF!</definedName>
    <definedName name="PUBUSE">#REF!</definedName>
    <definedName name="q_sum_ex">#REF!</definedName>
    <definedName name="second_version" localSheetId="1" hidden="1">{"'data dictionary'!$A$1:$C$26"}</definedName>
    <definedName name="second_version" localSheetId="2" hidden="1">{"'data dictionary'!$A$1:$C$26"}</definedName>
    <definedName name="second_version" hidden="1">{"'data dictionary'!$A$1:$C$26"}</definedName>
    <definedName name="shopp_ccr_20140618">#REF!</definedName>
    <definedName name="SIM_MC_PMTS">[2]Hospital_Details!$A$310:$IV$310</definedName>
    <definedName name="SNF_COST">[2]Hospital_Details!$A$224:$IV$224</definedName>
    <definedName name="SNF_GL">[2]Hospital_Details!$A$229:$IV$229</definedName>
    <definedName name="SNF_REV">[2]Hospital_Details!$A$218:$IV$218</definedName>
    <definedName name="SUB_I_COST">[2]Hospital_Details!$A$192:$IV$192</definedName>
    <definedName name="SUB_I_GL">[2]Hospital_Details!$A$196:$IV$196</definedName>
    <definedName name="SUB_I_REV">[2]Hospital_Details!$A$184:$IV$184</definedName>
    <definedName name="SUB_II_COST">[2]Hospital_Details!$A$209:$IV$209</definedName>
    <definedName name="SUB_II_GL">[2]Hospital_Details!$A$213:$IV$213</definedName>
    <definedName name="SUB_II_REV">[2]Hospital_Details!$A$201:$IV$201</definedName>
    <definedName name="SWING_COST">[2]Hospital_Details!$A$261:$IV$261</definedName>
    <definedName name="SWING_GL">[2]Hospital_Details!$A$281:$IV$281</definedName>
    <definedName name="SWING_MGN">[2]Hospital_Details!$A$283:$IV$283</definedName>
    <definedName name="SWING_REV">[2]Hospital_Details!$A$256:$IV$256</definedName>
    <definedName name="TABLE4J_FY07" localSheetId="1">#REF!</definedName>
    <definedName name="TABLE4J_FY07" localSheetId="2">#REF!</definedName>
    <definedName name="TABLE4J_FY07">#REF!</definedName>
    <definedName name="TaxDataSet">#REF!</definedName>
    <definedName name="TOT_COST">[2]Hospital_Details!$A$14:$IV$14</definedName>
    <definedName name="TOT_GL">[2]Hospital_Details!$A$15:$IV$15</definedName>
    <definedName name="TOT_REV">[2]Hospital_Details!$A$13:$IV$13</definedName>
  </definedNames>
  <calcPr calcId="152511"/>
</workbook>
</file>

<file path=xl/calcChain.xml><?xml version="1.0" encoding="utf-8"?>
<calcChain xmlns="http://schemas.openxmlformats.org/spreadsheetml/2006/main">
  <c r="AK71" i="5" l="1"/>
  <c r="AJ71" i="5"/>
  <c r="AK70" i="5"/>
  <c r="AJ70" i="5"/>
  <c r="AK69" i="5"/>
  <c r="AJ69" i="5"/>
  <c r="AK68" i="5"/>
  <c r="AJ68" i="5"/>
  <c r="AK67" i="5"/>
  <c r="AJ67" i="5"/>
  <c r="AK66" i="5"/>
  <c r="AJ66" i="5"/>
  <c r="AK65" i="5"/>
  <c r="AJ65" i="5"/>
  <c r="AK64" i="5"/>
  <c r="AJ64" i="5"/>
  <c r="AK63" i="5"/>
  <c r="AJ63" i="5"/>
  <c r="AK62" i="5"/>
  <c r="AJ62" i="5"/>
  <c r="AK61" i="5"/>
  <c r="AJ61" i="5"/>
  <c r="AK60" i="5"/>
  <c r="AJ60" i="5"/>
  <c r="AK59" i="5"/>
  <c r="AJ59" i="5"/>
  <c r="AK58" i="5"/>
  <c r="AJ58" i="5"/>
  <c r="AK57" i="5"/>
  <c r="AJ57" i="5"/>
  <c r="AK56" i="5"/>
  <c r="AJ56" i="5"/>
  <c r="AK55" i="5"/>
  <c r="AJ55" i="5"/>
  <c r="AK54" i="5"/>
  <c r="AJ54" i="5"/>
  <c r="AK53" i="5"/>
  <c r="AJ53" i="5"/>
  <c r="AK52" i="5"/>
  <c r="AJ52" i="5"/>
  <c r="AK51" i="5"/>
  <c r="AJ51" i="5"/>
  <c r="AK50" i="5"/>
  <c r="AJ50" i="5"/>
  <c r="AK49" i="5"/>
  <c r="AJ49" i="5"/>
  <c r="AK48" i="5"/>
  <c r="AJ48" i="5"/>
  <c r="AK47" i="5"/>
  <c r="AJ47" i="5"/>
  <c r="AK46" i="5"/>
  <c r="AJ46" i="5"/>
  <c r="AK45" i="5"/>
  <c r="AJ45" i="5"/>
  <c r="AK44" i="5"/>
  <c r="AJ44" i="5"/>
  <c r="AK43" i="5"/>
  <c r="AJ43" i="5"/>
  <c r="AK42" i="5"/>
  <c r="AJ42" i="5"/>
  <c r="AK41" i="5"/>
  <c r="AJ41" i="5"/>
  <c r="AK40" i="5"/>
  <c r="AJ40" i="5"/>
  <c r="AK39" i="5"/>
  <c r="AJ39" i="5"/>
  <c r="AK38" i="5"/>
  <c r="AJ38" i="5"/>
  <c r="AK37" i="5"/>
  <c r="AJ37" i="5"/>
  <c r="AK36" i="5"/>
  <c r="AJ36" i="5"/>
  <c r="AK35" i="5"/>
  <c r="AJ35" i="5"/>
  <c r="AK34" i="5"/>
  <c r="AJ34" i="5"/>
  <c r="AK33" i="5"/>
  <c r="AJ33" i="5"/>
  <c r="AK32" i="5"/>
  <c r="AJ32" i="5"/>
  <c r="AK31" i="5"/>
  <c r="AJ31" i="5"/>
  <c r="AK30" i="5"/>
  <c r="AJ30" i="5"/>
  <c r="AK29" i="5"/>
  <c r="AJ29" i="5"/>
  <c r="AK28" i="5"/>
  <c r="AJ28" i="5"/>
  <c r="AK27" i="5"/>
  <c r="AJ27" i="5"/>
  <c r="AK26" i="5"/>
  <c r="AJ26" i="5"/>
  <c r="AK25" i="5"/>
  <c r="AJ25" i="5"/>
  <c r="AK24" i="5"/>
  <c r="AJ24" i="5"/>
  <c r="AK23" i="5"/>
  <c r="AJ23" i="5"/>
  <c r="AK22" i="5"/>
  <c r="AJ22" i="5"/>
  <c r="AK21" i="5"/>
  <c r="AJ21" i="5"/>
  <c r="AK20" i="5"/>
  <c r="AJ20" i="5"/>
  <c r="AK19" i="5"/>
  <c r="AJ19" i="5"/>
  <c r="AK18" i="5"/>
  <c r="AJ18" i="5"/>
  <c r="AK17" i="5"/>
  <c r="AJ17" i="5"/>
  <c r="AK16" i="5"/>
  <c r="AJ16" i="5"/>
  <c r="AK15" i="5"/>
  <c r="AJ15" i="5"/>
  <c r="AK14" i="5"/>
  <c r="AJ14" i="5"/>
  <c r="AK13" i="5"/>
  <c r="AJ13" i="5"/>
  <c r="AK12" i="5"/>
  <c r="AJ12" i="5"/>
  <c r="AK11" i="5"/>
  <c r="AJ11" i="5"/>
  <c r="AK10" i="5"/>
  <c r="AJ10" i="5"/>
  <c r="AK9" i="5"/>
  <c r="AJ9" i="5"/>
  <c r="AK8" i="5"/>
  <c r="AJ8" i="5"/>
  <c r="AK7" i="5"/>
  <c r="AJ7" i="5"/>
  <c r="AK6" i="5"/>
  <c r="AJ6" i="5"/>
  <c r="AK5" i="5"/>
  <c r="AJ5" i="5"/>
  <c r="AK4" i="5"/>
  <c r="AJ4" i="5"/>
  <c r="AK3" i="5"/>
  <c r="AJ3" i="5"/>
  <c r="AK2" i="5"/>
  <c r="AJ2" i="5"/>
  <c r="L89" i="7" l="1"/>
  <c r="H89" i="7"/>
  <c r="C83" i="7"/>
  <c r="C82" i="7"/>
  <c r="C81" i="7"/>
  <c r="C80" i="7"/>
  <c r="C79" i="7"/>
  <c r="C78" i="7"/>
  <c r="C77" i="7"/>
  <c r="C76" i="7"/>
  <c r="C75" i="7"/>
  <c r="C74" i="7"/>
  <c r="C73" i="7"/>
  <c r="C72" i="7"/>
  <c r="C71" i="7"/>
  <c r="C70" i="7"/>
  <c r="C69" i="7"/>
  <c r="C68" i="7"/>
  <c r="C67" i="7"/>
  <c r="C66" i="7"/>
  <c r="C57" i="7"/>
  <c r="C55" i="7"/>
  <c r="C54" i="7"/>
  <c r="C53" i="7"/>
  <c r="C52" i="7"/>
  <c r="C51" i="7"/>
  <c r="C50" i="7"/>
  <c r="C49" i="7"/>
  <c r="C48" i="7"/>
  <c r="C47" i="7"/>
  <c r="C45" i="7"/>
  <c r="C44" i="7"/>
  <c r="C43" i="7"/>
  <c r="C42" i="7"/>
  <c r="C41" i="7"/>
  <c r="C40" i="7"/>
  <c r="C39" i="7"/>
  <c r="C38" i="7"/>
  <c r="C37" i="7"/>
  <c r="C36" i="7"/>
  <c r="C35" i="7"/>
  <c r="C34" i="7"/>
  <c r="C33" i="7"/>
  <c r="C32" i="7"/>
  <c r="C31" i="7"/>
  <c r="C30" i="7"/>
  <c r="C29" i="7"/>
  <c r="C28" i="7"/>
  <c r="C27" i="7"/>
  <c r="C26" i="7"/>
  <c r="C25" i="7"/>
  <c r="C24" i="7"/>
  <c r="C23" i="7"/>
  <c r="C22" i="7"/>
  <c r="C21" i="7"/>
  <c r="C20" i="7"/>
  <c r="C19" i="7"/>
  <c r="C18" i="7"/>
  <c r="C17" i="7"/>
  <c r="C16" i="7"/>
  <c r="C15" i="7"/>
  <c r="C14" i="7"/>
  <c r="C13" i="7"/>
  <c r="C12" i="7"/>
  <c r="C11" i="7"/>
  <c r="C9" i="7"/>
  <c r="C8" i="7"/>
  <c r="C7" i="7"/>
  <c r="C6" i="7"/>
  <c r="C5" i="7"/>
  <c r="L1" i="7"/>
  <c r="H1" i="7"/>
  <c r="J60" i="7" l="1"/>
  <c r="K14" i="7" s="1"/>
  <c r="H88" i="7"/>
  <c r="H62" i="7"/>
  <c r="L88" i="7"/>
  <c r="L62" i="7"/>
  <c r="J86" i="7"/>
  <c r="K66" i="7" s="1"/>
  <c r="F60" i="7" l="1"/>
  <c r="G37" i="7" s="1"/>
  <c r="H37" i="7" s="1"/>
  <c r="K54" i="7"/>
  <c r="L54" i="7" s="1"/>
  <c r="K83" i="7"/>
  <c r="L83" i="7" s="1"/>
  <c r="K53" i="7"/>
  <c r="L53" i="7" s="1"/>
  <c r="K69" i="7"/>
  <c r="L69" i="7" s="1"/>
  <c r="L14" i="7"/>
  <c r="K56" i="7"/>
  <c r="L56" i="7" s="1"/>
  <c r="K79" i="7"/>
  <c r="L79" i="7" s="1"/>
  <c r="K74" i="7"/>
  <c r="L74" i="7" s="1"/>
  <c r="K72" i="7"/>
  <c r="L72" i="7" s="1"/>
  <c r="K35" i="7"/>
  <c r="L35" i="7" s="1"/>
  <c r="K82" i="7"/>
  <c r="L82" i="7" s="1"/>
  <c r="L66" i="7"/>
  <c r="K68" i="7"/>
  <c r="L68" i="7" s="1"/>
  <c r="K49" i="7"/>
  <c r="L49" i="7" s="1"/>
  <c r="K30" i="7"/>
  <c r="L30" i="7" s="1"/>
  <c r="K6" i="7"/>
  <c r="L6" i="7" s="1"/>
  <c r="K81" i="7"/>
  <c r="L81" i="7" s="1"/>
  <c r="K73" i="7"/>
  <c r="L73" i="7" s="1"/>
  <c r="K57" i="7"/>
  <c r="L57" i="7" s="1"/>
  <c r="K38" i="7"/>
  <c r="L38" i="7" s="1"/>
  <c r="K42" i="7"/>
  <c r="L42" i="7" s="1"/>
  <c r="K16" i="7"/>
  <c r="L16" i="7" s="1"/>
  <c r="K28" i="7"/>
  <c r="L28" i="7" s="1"/>
  <c r="K12" i="7"/>
  <c r="L12" i="7" s="1"/>
  <c r="K24" i="7"/>
  <c r="L24" i="7" s="1"/>
  <c r="K20" i="7"/>
  <c r="L20" i="7" s="1"/>
  <c r="K32" i="7"/>
  <c r="L32" i="7" s="1"/>
  <c r="K26" i="7"/>
  <c r="L26" i="7" s="1"/>
  <c r="K76" i="7"/>
  <c r="K80" i="7"/>
  <c r="L80" i="7" s="1"/>
  <c r="K78" i="7"/>
  <c r="L78" i="7" s="1"/>
  <c r="K71" i="7"/>
  <c r="L71" i="7" s="1"/>
  <c r="K77" i="7"/>
  <c r="L77" i="7" s="1"/>
  <c r="K75" i="7"/>
  <c r="L75" i="7" s="1"/>
  <c r="K67" i="7"/>
  <c r="L67" i="7" s="1"/>
  <c r="F86" i="7"/>
  <c r="G78" i="7" s="1"/>
  <c r="H78" i="7" s="1"/>
  <c r="K70" i="7"/>
  <c r="L70" i="7" s="1"/>
  <c r="K52" i="7"/>
  <c r="L52" i="7" s="1"/>
  <c r="K48" i="7"/>
  <c r="L48" i="7" s="1"/>
  <c r="K45" i="7"/>
  <c r="L45" i="7" s="1"/>
  <c r="K41" i="7"/>
  <c r="L41" i="7" s="1"/>
  <c r="K51" i="7"/>
  <c r="L51" i="7" s="1"/>
  <c r="K44" i="7"/>
  <c r="L44" i="7" s="1"/>
  <c r="K50" i="7"/>
  <c r="L50" i="7" s="1"/>
  <c r="K43" i="7"/>
  <c r="L43" i="7" s="1"/>
  <c r="K47" i="7"/>
  <c r="L47" i="7" s="1"/>
  <c r="K40" i="7"/>
  <c r="L40" i="7" s="1"/>
  <c r="K37" i="7"/>
  <c r="L37" i="7" s="1"/>
  <c r="K55" i="7"/>
  <c r="L55" i="7" s="1"/>
  <c r="K29" i="7"/>
  <c r="L29" i="7" s="1"/>
  <c r="K25" i="7"/>
  <c r="L25" i="7" s="1"/>
  <c r="K21" i="7"/>
  <c r="L21" i="7" s="1"/>
  <c r="K17" i="7"/>
  <c r="L17" i="7" s="1"/>
  <c r="K13" i="7"/>
  <c r="L13" i="7" s="1"/>
  <c r="K10" i="7"/>
  <c r="L10" i="7" s="1"/>
  <c r="K9" i="7"/>
  <c r="L9" i="7" s="1"/>
  <c r="K5" i="7"/>
  <c r="K11" i="7"/>
  <c r="L11" i="7" s="1"/>
  <c r="K7" i="7"/>
  <c r="L7" i="7" s="1"/>
  <c r="K39" i="7"/>
  <c r="L39" i="7" s="1"/>
  <c r="K33" i="7"/>
  <c r="L33" i="7" s="1"/>
  <c r="K31" i="7"/>
  <c r="L31" i="7" s="1"/>
  <c r="K27" i="7"/>
  <c r="L27" i="7" s="1"/>
  <c r="K23" i="7"/>
  <c r="L23" i="7" s="1"/>
  <c r="K19" i="7"/>
  <c r="L19" i="7" s="1"/>
  <c r="K15" i="7"/>
  <c r="L15" i="7" s="1"/>
  <c r="K46" i="7"/>
  <c r="L46" i="7" s="1"/>
  <c r="K8" i="7"/>
  <c r="L8" i="7" s="1"/>
  <c r="K36" i="7"/>
  <c r="L36" i="7" s="1"/>
  <c r="K34" i="7"/>
  <c r="L34" i="7" s="1"/>
  <c r="K22" i="7"/>
  <c r="L22" i="7" s="1"/>
  <c r="K18" i="7"/>
  <c r="L18" i="7" s="1"/>
  <c r="G16" i="7" l="1"/>
  <c r="H16" i="7" s="1"/>
  <c r="K60" i="7"/>
  <c r="G9" i="7"/>
  <c r="H9" i="7" s="1"/>
  <c r="G33" i="7"/>
  <c r="H33" i="7" s="1"/>
  <c r="G36" i="7"/>
  <c r="H36" i="7" s="1"/>
  <c r="G28" i="7"/>
  <c r="H28" i="7" s="1"/>
  <c r="G45" i="7"/>
  <c r="H45" i="7" s="1"/>
  <c r="G47" i="7"/>
  <c r="H47" i="7" s="1"/>
  <c r="G44" i="7"/>
  <c r="H44" i="7" s="1"/>
  <c r="G29" i="7"/>
  <c r="H29" i="7" s="1"/>
  <c r="G12" i="7"/>
  <c r="H12" i="7" s="1"/>
  <c r="G32" i="7"/>
  <c r="H32" i="7" s="1"/>
  <c r="G41" i="7"/>
  <c r="H41" i="7" s="1"/>
  <c r="G13" i="7"/>
  <c r="H13" i="7" s="1"/>
  <c r="G52" i="7"/>
  <c r="H52" i="7" s="1"/>
  <c r="G25" i="7"/>
  <c r="H25" i="7" s="1"/>
  <c r="G82" i="7"/>
  <c r="H82" i="7" s="1"/>
  <c r="G20" i="7"/>
  <c r="H20" i="7" s="1"/>
  <c r="G40" i="7"/>
  <c r="H40" i="7" s="1"/>
  <c r="G76" i="7"/>
  <c r="G24" i="7"/>
  <c r="H24" i="7" s="1"/>
  <c r="G8" i="7"/>
  <c r="H8" i="7" s="1"/>
  <c r="L86" i="7"/>
  <c r="G69" i="7"/>
  <c r="H69" i="7" s="1"/>
  <c r="G73" i="7"/>
  <c r="H73" i="7" s="1"/>
  <c r="G72" i="7"/>
  <c r="H72" i="7" s="1"/>
  <c r="G77" i="7"/>
  <c r="H77" i="7" s="1"/>
  <c r="G71" i="7"/>
  <c r="H71" i="7" s="1"/>
  <c r="G80" i="7"/>
  <c r="H80" i="7" s="1"/>
  <c r="G70" i="7"/>
  <c r="H70" i="7" s="1"/>
  <c r="G81" i="7"/>
  <c r="H81" i="7" s="1"/>
  <c r="G66" i="7"/>
  <c r="G67" i="7"/>
  <c r="H67" i="7" s="1"/>
  <c r="G68" i="7"/>
  <c r="H68" i="7" s="1"/>
  <c r="G75" i="7"/>
  <c r="H75" i="7" s="1"/>
  <c r="G79" i="7"/>
  <c r="H79" i="7" s="1"/>
  <c r="G74" i="7"/>
  <c r="H74" i="7" s="1"/>
  <c r="G83" i="7"/>
  <c r="H83" i="7" s="1"/>
  <c r="G46" i="7"/>
  <c r="H46" i="7" s="1"/>
  <c r="G53" i="7"/>
  <c r="H53" i="7" s="1"/>
  <c r="G56" i="7"/>
  <c r="H56" i="7" s="1"/>
  <c r="G35" i="7"/>
  <c r="H35" i="7" s="1"/>
  <c r="G10" i="7"/>
  <c r="H10" i="7" s="1"/>
  <c r="G49" i="7"/>
  <c r="H49" i="7" s="1"/>
  <c r="G42" i="7"/>
  <c r="H42" i="7" s="1"/>
  <c r="G34" i="7"/>
  <c r="H34" i="7" s="1"/>
  <c r="G38" i="7"/>
  <c r="H38" i="7" s="1"/>
  <c r="G5" i="7"/>
  <c r="G14" i="7"/>
  <c r="H14" i="7" s="1"/>
  <c r="G31" i="7"/>
  <c r="H31" i="7" s="1"/>
  <c r="G6" i="7"/>
  <c r="H6" i="7" s="1"/>
  <c r="G54" i="7"/>
  <c r="H54" i="7" s="1"/>
  <c r="G55" i="7"/>
  <c r="H55" i="7" s="1"/>
  <c r="G43" i="7"/>
  <c r="H43" i="7" s="1"/>
  <c r="G15" i="7"/>
  <c r="H15" i="7" s="1"/>
  <c r="G7" i="7"/>
  <c r="H7" i="7" s="1"/>
  <c r="G19" i="7"/>
  <c r="H19" i="7" s="1"/>
  <c r="G23" i="7"/>
  <c r="H23" i="7" s="1"/>
  <c r="G39" i="7"/>
  <c r="H39" i="7" s="1"/>
  <c r="G57" i="7"/>
  <c r="H57" i="7" s="1"/>
  <c r="G50" i="7"/>
  <c r="H50" i="7" s="1"/>
  <c r="G11" i="7"/>
  <c r="H11" i="7" s="1"/>
  <c r="G27" i="7"/>
  <c r="H27" i="7" s="1"/>
  <c r="G30" i="7"/>
  <c r="H30" i="7" s="1"/>
  <c r="G22" i="7"/>
  <c r="H22" i="7" s="1"/>
  <c r="G26" i="7"/>
  <c r="H26" i="7" s="1"/>
  <c r="G18" i="7"/>
  <c r="H18" i="7" s="1"/>
  <c r="G48" i="7"/>
  <c r="H48" i="7" s="1"/>
  <c r="G17" i="7"/>
  <c r="H17" i="7" s="1"/>
  <c r="G51" i="7"/>
  <c r="H51" i="7" s="1"/>
  <c r="K86" i="7"/>
  <c r="L5" i="7"/>
  <c r="L60" i="7" s="1"/>
  <c r="G21" i="7"/>
  <c r="H21" i="7" s="1"/>
  <c r="G60" i="7" l="1"/>
  <c r="H5" i="7"/>
  <c r="H60" i="7" s="1"/>
  <c r="G86" i="7"/>
  <c r="H66" i="7"/>
  <c r="H86" i="7" l="1"/>
  <c r="H89" i="6" l="1"/>
  <c r="L89" i="6"/>
  <c r="C66" i="6"/>
  <c r="C67" i="6"/>
  <c r="C68" i="6"/>
  <c r="C69" i="6"/>
  <c r="C70" i="6"/>
  <c r="C71" i="6"/>
  <c r="C72" i="6"/>
  <c r="C73" i="6"/>
  <c r="C74" i="6"/>
  <c r="C75" i="6"/>
  <c r="C76" i="6"/>
  <c r="C77" i="6"/>
  <c r="C78" i="6"/>
  <c r="C79" i="6"/>
  <c r="C80" i="6"/>
  <c r="C81" i="6"/>
  <c r="C82" i="6"/>
  <c r="C83" i="6"/>
  <c r="C57" i="6"/>
  <c r="C55" i="6"/>
  <c r="C54" i="6"/>
  <c r="C53" i="6"/>
  <c r="C52" i="6"/>
  <c r="C51" i="6"/>
  <c r="C50" i="6"/>
  <c r="C49" i="6"/>
  <c r="C48" i="6"/>
  <c r="C47" i="6"/>
  <c r="C45" i="6"/>
  <c r="C44" i="6"/>
  <c r="C43" i="6"/>
  <c r="C42" i="6"/>
  <c r="C41" i="6"/>
  <c r="C40" i="6"/>
  <c r="C39" i="6"/>
  <c r="C38" i="6"/>
  <c r="C37" i="6"/>
  <c r="C36" i="6"/>
  <c r="C35" i="6"/>
  <c r="C34" i="6"/>
  <c r="C33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9" i="6"/>
  <c r="C8" i="6"/>
  <c r="C7" i="6"/>
  <c r="C6" i="6"/>
  <c r="C5" i="6"/>
  <c r="L1" i="6"/>
  <c r="H1" i="6"/>
  <c r="H88" i="6" s="1"/>
  <c r="AC92" i="5"/>
  <c r="AB92" i="5"/>
  <c r="L92" i="5"/>
  <c r="K92" i="5"/>
  <c r="J92" i="5"/>
  <c r="AC91" i="5"/>
  <c r="AB91" i="5"/>
  <c r="L91" i="5"/>
  <c r="K91" i="5"/>
  <c r="J91" i="5"/>
  <c r="AC90" i="5"/>
  <c r="AB90" i="5"/>
  <c r="L90" i="5"/>
  <c r="K90" i="5"/>
  <c r="J90" i="5"/>
  <c r="AC89" i="5"/>
  <c r="AB89" i="5"/>
  <c r="L89" i="5"/>
  <c r="K89" i="5"/>
  <c r="J89" i="5"/>
  <c r="AC88" i="5"/>
  <c r="AB88" i="5"/>
  <c r="L88" i="5"/>
  <c r="K88" i="5"/>
  <c r="J88" i="5"/>
  <c r="AC87" i="5"/>
  <c r="AB87" i="5"/>
  <c r="L87" i="5"/>
  <c r="K87" i="5"/>
  <c r="J87" i="5"/>
  <c r="AC86" i="5"/>
  <c r="AB86" i="5"/>
  <c r="L86" i="5"/>
  <c r="K86" i="5"/>
  <c r="J86" i="5"/>
  <c r="AC85" i="5"/>
  <c r="AB85" i="5"/>
  <c r="L85" i="5"/>
  <c r="K85" i="5"/>
  <c r="J85" i="5"/>
  <c r="AC84" i="5"/>
  <c r="AB84" i="5"/>
  <c r="L84" i="5"/>
  <c r="K84" i="5"/>
  <c r="J84" i="5"/>
  <c r="AC83" i="5"/>
  <c r="AB83" i="5"/>
  <c r="L83" i="5"/>
  <c r="K83" i="5"/>
  <c r="J83" i="5"/>
  <c r="AC82" i="5"/>
  <c r="AB82" i="5"/>
  <c r="L82" i="5"/>
  <c r="K82" i="5"/>
  <c r="J82" i="5"/>
  <c r="AC72" i="5"/>
  <c r="AB72" i="5"/>
  <c r="AA72" i="5"/>
  <c r="Z72" i="5"/>
  <c r="L72" i="5"/>
  <c r="K72" i="5"/>
  <c r="J72" i="5"/>
  <c r="I72" i="5"/>
  <c r="H72" i="5"/>
  <c r="AI71" i="5"/>
  <c r="AH71" i="5"/>
  <c r="V71" i="5"/>
  <c r="U71" i="5"/>
  <c r="R71" i="5"/>
  <c r="Q71" i="5"/>
  <c r="N71" i="5"/>
  <c r="M71" i="5"/>
  <c r="AI70" i="5"/>
  <c r="AH70" i="5"/>
  <c r="V70" i="5"/>
  <c r="U70" i="5"/>
  <c r="R70" i="5"/>
  <c r="Q70" i="5"/>
  <c r="N70" i="5"/>
  <c r="M70" i="5"/>
  <c r="AI69" i="5"/>
  <c r="AH69" i="5"/>
  <c r="V69" i="5"/>
  <c r="U69" i="5"/>
  <c r="R69" i="5"/>
  <c r="Q69" i="5"/>
  <c r="N69" i="5"/>
  <c r="M69" i="5"/>
  <c r="AI68" i="5"/>
  <c r="AH68" i="5"/>
  <c r="V68" i="5"/>
  <c r="U68" i="5"/>
  <c r="R68" i="5"/>
  <c r="Q68" i="5"/>
  <c r="N68" i="5"/>
  <c r="M68" i="5"/>
  <c r="AI67" i="5"/>
  <c r="AH67" i="5"/>
  <c r="V67" i="5"/>
  <c r="U67" i="5"/>
  <c r="R67" i="5"/>
  <c r="Q67" i="5"/>
  <c r="N67" i="5"/>
  <c r="M67" i="5"/>
  <c r="AI66" i="5"/>
  <c r="AH66" i="5"/>
  <c r="V66" i="5"/>
  <c r="U66" i="5"/>
  <c r="R66" i="5"/>
  <c r="Q66" i="5"/>
  <c r="N66" i="5"/>
  <c r="M66" i="5"/>
  <c r="AI65" i="5"/>
  <c r="AH65" i="5"/>
  <c r="V65" i="5"/>
  <c r="U65" i="5"/>
  <c r="R65" i="5"/>
  <c r="Q65" i="5"/>
  <c r="N65" i="5"/>
  <c r="AE65" i="5" s="1"/>
  <c r="M65" i="5"/>
  <c r="AI64" i="5"/>
  <c r="AH64" i="5"/>
  <c r="V64" i="5"/>
  <c r="U64" i="5"/>
  <c r="R64" i="5"/>
  <c r="Q64" i="5"/>
  <c r="N64" i="5"/>
  <c r="M64" i="5"/>
  <c r="AI63" i="5"/>
  <c r="AH63" i="5"/>
  <c r="V63" i="5"/>
  <c r="U63" i="5"/>
  <c r="R63" i="5"/>
  <c r="Q63" i="5"/>
  <c r="N63" i="5"/>
  <c r="M63" i="5"/>
  <c r="AI62" i="5"/>
  <c r="AH62" i="5"/>
  <c r="V62" i="5"/>
  <c r="U62" i="5"/>
  <c r="R62" i="5"/>
  <c r="Q62" i="5"/>
  <c r="N62" i="5"/>
  <c r="M62" i="5"/>
  <c r="AI61" i="5"/>
  <c r="AH61" i="5"/>
  <c r="V61" i="5"/>
  <c r="U61" i="5"/>
  <c r="R61" i="5"/>
  <c r="Q61" i="5"/>
  <c r="N61" i="5"/>
  <c r="M61" i="5"/>
  <c r="AI60" i="5"/>
  <c r="AH60" i="5"/>
  <c r="V60" i="5"/>
  <c r="U60" i="5"/>
  <c r="R60" i="5"/>
  <c r="Q60" i="5"/>
  <c r="N60" i="5"/>
  <c r="M60" i="5"/>
  <c r="AI59" i="5"/>
  <c r="AH59" i="5"/>
  <c r="V59" i="5"/>
  <c r="U59" i="5"/>
  <c r="R59" i="5"/>
  <c r="Q59" i="5"/>
  <c r="N59" i="5"/>
  <c r="M59" i="5"/>
  <c r="AI58" i="5"/>
  <c r="AH58" i="5"/>
  <c r="V58" i="5"/>
  <c r="U58" i="5"/>
  <c r="R58" i="5"/>
  <c r="Q58" i="5"/>
  <c r="N58" i="5"/>
  <c r="M58" i="5"/>
  <c r="AI57" i="5"/>
  <c r="AH57" i="5"/>
  <c r="V57" i="5"/>
  <c r="U57" i="5"/>
  <c r="R57" i="5"/>
  <c r="Q57" i="5"/>
  <c r="N57" i="5"/>
  <c r="M57" i="5"/>
  <c r="AI56" i="5"/>
  <c r="AH56" i="5"/>
  <c r="V56" i="5"/>
  <c r="U56" i="5"/>
  <c r="R56" i="5"/>
  <c r="Q56" i="5"/>
  <c r="N56" i="5"/>
  <c r="M56" i="5"/>
  <c r="AI55" i="5"/>
  <c r="AH55" i="5"/>
  <c r="V55" i="5"/>
  <c r="U55" i="5"/>
  <c r="R55" i="5"/>
  <c r="Q55" i="5"/>
  <c r="N55" i="5"/>
  <c r="M55" i="5"/>
  <c r="AI54" i="5"/>
  <c r="AH54" i="5"/>
  <c r="V54" i="5"/>
  <c r="U54" i="5"/>
  <c r="R54" i="5"/>
  <c r="Q54" i="5"/>
  <c r="N54" i="5"/>
  <c r="M54" i="5"/>
  <c r="AI53" i="5"/>
  <c r="AH53" i="5"/>
  <c r="V53" i="5"/>
  <c r="U53" i="5"/>
  <c r="R53" i="5"/>
  <c r="Q53" i="5"/>
  <c r="N53" i="5"/>
  <c r="M53" i="5"/>
  <c r="AI52" i="5"/>
  <c r="AH52" i="5"/>
  <c r="V52" i="5"/>
  <c r="R52" i="5"/>
  <c r="N52" i="5"/>
  <c r="G52" i="5"/>
  <c r="Q52" i="5" s="1"/>
  <c r="AI51" i="5"/>
  <c r="AH51" i="5"/>
  <c r="V51" i="5"/>
  <c r="U51" i="5"/>
  <c r="R51" i="5"/>
  <c r="Q51" i="5"/>
  <c r="N51" i="5"/>
  <c r="M51" i="5"/>
  <c r="AI50" i="5"/>
  <c r="AH50" i="5"/>
  <c r="V50" i="5"/>
  <c r="U50" i="5"/>
  <c r="R50" i="5"/>
  <c r="Q50" i="5"/>
  <c r="N50" i="5"/>
  <c r="M50" i="5"/>
  <c r="AI49" i="5"/>
  <c r="AH49" i="5"/>
  <c r="V49" i="5"/>
  <c r="U49" i="5"/>
  <c r="R49" i="5"/>
  <c r="Q49" i="5"/>
  <c r="N49" i="5"/>
  <c r="M49" i="5"/>
  <c r="AI48" i="5"/>
  <c r="AL48" i="5" s="1"/>
  <c r="AH48" i="5"/>
  <c r="V48" i="5"/>
  <c r="U48" i="5"/>
  <c r="R48" i="5"/>
  <c r="Q48" i="5"/>
  <c r="N48" i="5"/>
  <c r="M48" i="5"/>
  <c r="AI47" i="5"/>
  <c r="AH47" i="5"/>
  <c r="V47" i="5"/>
  <c r="U47" i="5"/>
  <c r="R47" i="5"/>
  <c r="Q47" i="5"/>
  <c r="N47" i="5"/>
  <c r="M47" i="5"/>
  <c r="AI46" i="5"/>
  <c r="AH46" i="5"/>
  <c r="V46" i="5"/>
  <c r="U46" i="5"/>
  <c r="R46" i="5"/>
  <c r="Q46" i="5"/>
  <c r="N46" i="5"/>
  <c r="M46" i="5"/>
  <c r="AI45" i="5"/>
  <c r="AH45" i="5"/>
  <c r="V45" i="5"/>
  <c r="U45" i="5"/>
  <c r="R45" i="5"/>
  <c r="Q45" i="5"/>
  <c r="N45" i="5"/>
  <c r="M45" i="5"/>
  <c r="AI44" i="5"/>
  <c r="AH44" i="5"/>
  <c r="V44" i="5"/>
  <c r="R44" i="5"/>
  <c r="N44" i="5"/>
  <c r="G44" i="5"/>
  <c r="AI43" i="5"/>
  <c r="AH43" i="5"/>
  <c r="V43" i="5"/>
  <c r="R43" i="5"/>
  <c r="N43" i="5"/>
  <c r="G43" i="5"/>
  <c r="Q43" i="5" s="1"/>
  <c r="AI42" i="5"/>
  <c r="AH42" i="5"/>
  <c r="V42" i="5"/>
  <c r="U42" i="5"/>
  <c r="R42" i="5"/>
  <c r="Q42" i="5"/>
  <c r="N42" i="5"/>
  <c r="M42" i="5"/>
  <c r="AI41" i="5"/>
  <c r="AH41" i="5"/>
  <c r="V41" i="5"/>
  <c r="U41" i="5"/>
  <c r="R41" i="5"/>
  <c r="Q41" i="5"/>
  <c r="N41" i="5"/>
  <c r="M41" i="5"/>
  <c r="AI40" i="5"/>
  <c r="AH40" i="5"/>
  <c r="V40" i="5"/>
  <c r="U40" i="5"/>
  <c r="R40" i="5"/>
  <c r="Q40" i="5"/>
  <c r="N40" i="5"/>
  <c r="M40" i="5"/>
  <c r="AI39" i="5"/>
  <c r="AH39" i="5"/>
  <c r="V39" i="5"/>
  <c r="U39" i="5"/>
  <c r="R39" i="5"/>
  <c r="Q39" i="5"/>
  <c r="N39" i="5"/>
  <c r="M39" i="5"/>
  <c r="AI38" i="5"/>
  <c r="AH38" i="5"/>
  <c r="V38" i="5"/>
  <c r="U38" i="5"/>
  <c r="R38" i="5"/>
  <c r="Q38" i="5"/>
  <c r="N38" i="5"/>
  <c r="M38" i="5"/>
  <c r="AI37" i="5"/>
  <c r="AH37" i="5"/>
  <c r="V37" i="5"/>
  <c r="U37" i="5"/>
  <c r="R37" i="5"/>
  <c r="Q37" i="5"/>
  <c r="N37" i="5"/>
  <c r="M37" i="5"/>
  <c r="AI36" i="5"/>
  <c r="AH36" i="5"/>
  <c r="V36" i="5"/>
  <c r="U36" i="5"/>
  <c r="R36" i="5"/>
  <c r="Q36" i="5"/>
  <c r="N36" i="5"/>
  <c r="M36" i="5"/>
  <c r="AI35" i="5"/>
  <c r="AH35" i="5"/>
  <c r="V35" i="5"/>
  <c r="R35" i="5"/>
  <c r="N35" i="5"/>
  <c r="G35" i="5"/>
  <c r="U35" i="5" s="1"/>
  <c r="AI34" i="5"/>
  <c r="AH34" i="5"/>
  <c r="V34" i="5"/>
  <c r="U34" i="5"/>
  <c r="R34" i="5"/>
  <c r="Q34" i="5"/>
  <c r="N34" i="5"/>
  <c r="M34" i="5"/>
  <c r="AI33" i="5"/>
  <c r="AH33" i="5"/>
  <c r="V33" i="5"/>
  <c r="U33" i="5"/>
  <c r="R33" i="5"/>
  <c r="Q33" i="5"/>
  <c r="N33" i="5"/>
  <c r="M33" i="5"/>
  <c r="AI32" i="5"/>
  <c r="AH32" i="5"/>
  <c r="V32" i="5"/>
  <c r="U32" i="5"/>
  <c r="R32" i="5"/>
  <c r="Q32" i="5"/>
  <c r="N32" i="5"/>
  <c r="M32" i="5"/>
  <c r="AI31" i="5"/>
  <c r="AH31" i="5"/>
  <c r="V31" i="5"/>
  <c r="U31" i="5"/>
  <c r="R31" i="5"/>
  <c r="Q31" i="5"/>
  <c r="N31" i="5"/>
  <c r="M31" i="5"/>
  <c r="AI30" i="5"/>
  <c r="AH30" i="5"/>
  <c r="V30" i="5"/>
  <c r="U30" i="5"/>
  <c r="R30" i="5"/>
  <c r="Q30" i="5"/>
  <c r="N30" i="5"/>
  <c r="M30" i="5"/>
  <c r="AI29" i="5"/>
  <c r="AH29" i="5"/>
  <c r="V29" i="5"/>
  <c r="U29" i="5"/>
  <c r="R29" i="5"/>
  <c r="Q29" i="5"/>
  <c r="N29" i="5"/>
  <c r="M29" i="5"/>
  <c r="AI28" i="5"/>
  <c r="AH28" i="5"/>
  <c r="V28" i="5"/>
  <c r="U28" i="5"/>
  <c r="R28" i="5"/>
  <c r="Q28" i="5"/>
  <c r="N28" i="5"/>
  <c r="M28" i="5"/>
  <c r="AI27" i="5"/>
  <c r="AH27" i="5"/>
  <c r="V27" i="5"/>
  <c r="U27" i="5"/>
  <c r="R27" i="5"/>
  <c r="Q27" i="5"/>
  <c r="N27" i="5"/>
  <c r="M27" i="5"/>
  <c r="AI26" i="5"/>
  <c r="AH26" i="5"/>
  <c r="V26" i="5"/>
  <c r="U26" i="5"/>
  <c r="R26" i="5"/>
  <c r="Q26" i="5"/>
  <c r="N26" i="5"/>
  <c r="M26" i="5"/>
  <c r="AI25" i="5"/>
  <c r="AH25" i="5"/>
  <c r="V25" i="5"/>
  <c r="U25" i="5"/>
  <c r="R25" i="5"/>
  <c r="Q25" i="5"/>
  <c r="N25" i="5"/>
  <c r="M25" i="5"/>
  <c r="AI24" i="5"/>
  <c r="AH24" i="5"/>
  <c r="V24" i="5"/>
  <c r="U24" i="5"/>
  <c r="R24" i="5"/>
  <c r="Q24" i="5"/>
  <c r="N24" i="5"/>
  <c r="M24" i="5"/>
  <c r="AI23" i="5"/>
  <c r="AH23" i="5"/>
  <c r="V23" i="5"/>
  <c r="U23" i="5"/>
  <c r="R23" i="5"/>
  <c r="Q23" i="5"/>
  <c r="N23" i="5"/>
  <c r="M23" i="5"/>
  <c r="AI22" i="5"/>
  <c r="AH22" i="5"/>
  <c r="V22" i="5"/>
  <c r="U22" i="5"/>
  <c r="R22" i="5"/>
  <c r="Q22" i="5"/>
  <c r="N22" i="5"/>
  <c r="M22" i="5"/>
  <c r="AI21" i="5"/>
  <c r="AH21" i="5"/>
  <c r="V21" i="5"/>
  <c r="U21" i="5"/>
  <c r="R21" i="5"/>
  <c r="Q21" i="5"/>
  <c r="N21" i="5"/>
  <c r="M21" i="5"/>
  <c r="AI20" i="5"/>
  <c r="AH20" i="5"/>
  <c r="V20" i="5"/>
  <c r="U20" i="5"/>
  <c r="R20" i="5"/>
  <c r="Q20" i="5"/>
  <c r="N20" i="5"/>
  <c r="M20" i="5"/>
  <c r="AI19" i="5"/>
  <c r="AH19" i="5"/>
  <c r="V19" i="5"/>
  <c r="U19" i="5"/>
  <c r="R19" i="5"/>
  <c r="Q19" i="5"/>
  <c r="N19" i="5"/>
  <c r="M19" i="5"/>
  <c r="AI18" i="5"/>
  <c r="AH18" i="5"/>
  <c r="V18" i="5"/>
  <c r="U18" i="5"/>
  <c r="R18" i="5"/>
  <c r="Q18" i="5"/>
  <c r="N18" i="5"/>
  <c r="M18" i="5"/>
  <c r="AI17" i="5"/>
  <c r="AH17" i="5"/>
  <c r="V17" i="5"/>
  <c r="U17" i="5"/>
  <c r="R17" i="5"/>
  <c r="Q17" i="5"/>
  <c r="N17" i="5"/>
  <c r="M17" i="5"/>
  <c r="AI16" i="5"/>
  <c r="AH16" i="5"/>
  <c r="V16" i="5"/>
  <c r="R16" i="5"/>
  <c r="N16" i="5"/>
  <c r="G16" i="5"/>
  <c r="Q16" i="5" s="1"/>
  <c r="AI15" i="5"/>
  <c r="AH15" i="5"/>
  <c r="V15" i="5"/>
  <c r="R15" i="5"/>
  <c r="N15" i="5"/>
  <c r="G15" i="5"/>
  <c r="U15" i="5" s="1"/>
  <c r="AI14" i="5"/>
  <c r="AH14" i="5"/>
  <c r="V14" i="5"/>
  <c r="U14" i="5"/>
  <c r="R14" i="5"/>
  <c r="Q14" i="5"/>
  <c r="N14" i="5"/>
  <c r="M14" i="5"/>
  <c r="AI13" i="5"/>
  <c r="AH13" i="5"/>
  <c r="V13" i="5"/>
  <c r="U13" i="5"/>
  <c r="R13" i="5"/>
  <c r="Q13" i="5"/>
  <c r="N13" i="5"/>
  <c r="M13" i="5"/>
  <c r="AI12" i="5"/>
  <c r="AH12" i="5"/>
  <c r="V12" i="5"/>
  <c r="U12" i="5"/>
  <c r="R12" i="5"/>
  <c r="Q12" i="5"/>
  <c r="N12" i="5"/>
  <c r="M12" i="5"/>
  <c r="AI11" i="5"/>
  <c r="AH11" i="5"/>
  <c r="V11" i="5"/>
  <c r="U11" i="5"/>
  <c r="R11" i="5"/>
  <c r="Q11" i="5"/>
  <c r="N11" i="5"/>
  <c r="M11" i="5"/>
  <c r="AI10" i="5"/>
  <c r="AH10" i="5"/>
  <c r="V10" i="5"/>
  <c r="U10" i="5"/>
  <c r="R10" i="5"/>
  <c r="Q10" i="5"/>
  <c r="N10" i="5"/>
  <c r="M10" i="5"/>
  <c r="AI9" i="5"/>
  <c r="AH9" i="5"/>
  <c r="V9" i="5"/>
  <c r="U9" i="5"/>
  <c r="R9" i="5"/>
  <c r="Q9" i="5"/>
  <c r="N9" i="5"/>
  <c r="M9" i="5"/>
  <c r="AI8" i="5"/>
  <c r="AH8" i="5"/>
  <c r="V8" i="5"/>
  <c r="U8" i="5"/>
  <c r="R8" i="5"/>
  <c r="Q8" i="5"/>
  <c r="N8" i="5"/>
  <c r="M8" i="5"/>
  <c r="AI7" i="5"/>
  <c r="AH7" i="5"/>
  <c r="V7" i="5"/>
  <c r="U7" i="5"/>
  <c r="R7" i="5"/>
  <c r="Q7" i="5"/>
  <c r="N7" i="5"/>
  <c r="M7" i="5"/>
  <c r="AI6" i="5"/>
  <c r="AH6" i="5"/>
  <c r="V6" i="5"/>
  <c r="U6" i="5"/>
  <c r="R6" i="5"/>
  <c r="Q6" i="5"/>
  <c r="N6" i="5"/>
  <c r="M6" i="5"/>
  <c r="AI5" i="5"/>
  <c r="AH5" i="5"/>
  <c r="V5" i="5"/>
  <c r="U5" i="5"/>
  <c r="R5" i="5"/>
  <c r="Q5" i="5"/>
  <c r="N5" i="5"/>
  <c r="M5" i="5"/>
  <c r="AI4" i="5"/>
  <c r="AH4" i="5"/>
  <c r="V4" i="5"/>
  <c r="U4" i="5"/>
  <c r="R4" i="5"/>
  <c r="Q4" i="5"/>
  <c r="N4" i="5"/>
  <c r="M4" i="5"/>
  <c r="AI3" i="5"/>
  <c r="AH3" i="5"/>
  <c r="V3" i="5"/>
  <c r="U3" i="5"/>
  <c r="R3" i="5"/>
  <c r="Q3" i="5"/>
  <c r="N3" i="5"/>
  <c r="M3" i="5"/>
  <c r="AI2" i="5"/>
  <c r="AH2" i="5"/>
  <c r="V2" i="5"/>
  <c r="U2" i="5"/>
  <c r="R2" i="5"/>
  <c r="Q2" i="5"/>
  <c r="N2" i="5"/>
  <c r="M2" i="5"/>
  <c r="J60" i="6" l="1"/>
  <c r="K20" i="6" s="1"/>
  <c r="L88" i="6"/>
  <c r="J86" i="6"/>
  <c r="K74" i="6" s="1"/>
  <c r="AL68" i="5"/>
  <c r="O45" i="5"/>
  <c r="W48" i="5"/>
  <c r="AL50" i="5"/>
  <c r="AL51" i="5"/>
  <c r="W4" i="5"/>
  <c r="W5" i="5"/>
  <c r="AL45" i="5"/>
  <c r="AL46" i="5"/>
  <c r="O50" i="5"/>
  <c r="S54" i="5"/>
  <c r="S37" i="5"/>
  <c r="S38" i="5"/>
  <c r="AE16" i="5"/>
  <c r="W36" i="5"/>
  <c r="W38" i="5"/>
  <c r="W39" i="5"/>
  <c r="W41" i="5"/>
  <c r="AE3" i="5"/>
  <c r="AL2" i="5"/>
  <c r="AL3" i="5"/>
  <c r="S11" i="5"/>
  <c r="AL11" i="5"/>
  <c r="W17" i="5"/>
  <c r="W19" i="5"/>
  <c r="W22" i="5"/>
  <c r="O11" i="5"/>
  <c r="O2" i="5"/>
  <c r="W2" i="5"/>
  <c r="AL7" i="5"/>
  <c r="AE8" i="5"/>
  <c r="AL10" i="5"/>
  <c r="AL12" i="5"/>
  <c r="S16" i="5"/>
  <c r="AL17" i="5"/>
  <c r="AL19" i="5"/>
  <c r="S20" i="5"/>
  <c r="S22" i="5"/>
  <c r="AL27" i="5"/>
  <c r="S28" i="5"/>
  <c r="AL31" i="5"/>
  <c r="S32" i="5"/>
  <c r="AL33" i="5"/>
  <c r="S34" i="5"/>
  <c r="AD53" i="5"/>
  <c r="W61" i="5"/>
  <c r="W63" i="5"/>
  <c r="W23" i="5"/>
  <c r="W26" i="5"/>
  <c r="W27" i="5"/>
  <c r="O28" i="5"/>
  <c r="W29" i="5"/>
  <c r="W31" i="5"/>
  <c r="W32" i="5"/>
  <c r="W34" i="5"/>
  <c r="AL56" i="5"/>
  <c r="S57" i="5"/>
  <c r="S59" i="5"/>
  <c r="S60" i="5"/>
  <c r="S61" i="5"/>
  <c r="S62" i="5"/>
  <c r="S63" i="5"/>
  <c r="S64" i="5"/>
  <c r="Q15" i="5"/>
  <c r="S15" i="5" s="1"/>
  <c r="W21" i="5"/>
  <c r="AE29" i="5"/>
  <c r="AE7" i="5"/>
  <c r="AL4" i="5"/>
  <c r="AL5" i="5"/>
  <c r="AL6" i="5"/>
  <c r="S7" i="5"/>
  <c r="AL8" i="5"/>
  <c r="AL9" i="5"/>
  <c r="AD12" i="5"/>
  <c r="W14" i="5"/>
  <c r="M16" i="5"/>
  <c r="O16" i="5" s="1"/>
  <c r="W18" i="5"/>
  <c r="W20" i="5"/>
  <c r="S25" i="5"/>
  <c r="S30" i="5"/>
  <c r="S31" i="5"/>
  <c r="W42" i="5"/>
  <c r="AL44" i="5"/>
  <c r="AL47" i="5"/>
  <c r="AL49" i="5"/>
  <c r="M52" i="5"/>
  <c r="AL52" i="5"/>
  <c r="O55" i="5"/>
  <c r="O56" i="5"/>
  <c r="W65" i="5"/>
  <c r="W67" i="5"/>
  <c r="W69" i="5"/>
  <c r="W71" i="5"/>
  <c r="O10" i="5"/>
  <c r="AL13" i="5"/>
  <c r="AL14" i="5"/>
  <c r="AL15" i="5"/>
  <c r="S17" i="5"/>
  <c r="W28" i="5"/>
  <c r="AL41" i="5"/>
  <c r="S43" i="5"/>
  <c r="O51" i="5"/>
  <c r="AL54" i="5"/>
  <c r="AL55" i="5"/>
  <c r="AL60" i="5"/>
  <c r="AL64" i="5"/>
  <c r="S66" i="5"/>
  <c r="S68" i="5"/>
  <c r="S70" i="5"/>
  <c r="AL71" i="5"/>
  <c r="AE6" i="5"/>
  <c r="AE9" i="5"/>
  <c r="U16" i="5"/>
  <c r="W16" i="5" s="1"/>
  <c r="Q35" i="5"/>
  <c r="S35" i="5" s="1"/>
  <c r="AD64" i="5"/>
  <c r="O5" i="5"/>
  <c r="AE11" i="5"/>
  <c r="AE12" i="5"/>
  <c r="AF12" i="5" s="1"/>
  <c r="AE14" i="5"/>
  <c r="O20" i="5"/>
  <c r="O54" i="5"/>
  <c r="AE55" i="5"/>
  <c r="O13" i="5"/>
  <c r="AE50" i="5"/>
  <c r="O58" i="5"/>
  <c r="O62" i="5"/>
  <c r="O3" i="5"/>
  <c r="O7" i="5"/>
  <c r="AE10" i="5"/>
  <c r="AD17" i="5"/>
  <c r="AL21" i="5"/>
  <c r="W24" i="5"/>
  <c r="W25" i="5"/>
  <c r="S27" i="5"/>
  <c r="W30" i="5"/>
  <c r="AL32" i="5"/>
  <c r="S33" i="5"/>
  <c r="AL34" i="5"/>
  <c r="AD37" i="5"/>
  <c r="S42" i="5"/>
  <c r="AE45" i="5"/>
  <c r="O48" i="5"/>
  <c r="O49" i="5"/>
  <c r="W49" i="5"/>
  <c r="S52" i="5"/>
  <c r="U52" i="5"/>
  <c r="W52" i="5" s="1"/>
  <c r="S53" i="5"/>
  <c r="AE54" i="5"/>
  <c r="W55" i="5"/>
  <c r="W56" i="5"/>
  <c r="AL57" i="5"/>
  <c r="S58" i="5"/>
  <c r="AL58" i="5"/>
  <c r="AE59" i="5"/>
  <c r="AL59" i="5"/>
  <c r="AE61" i="5"/>
  <c r="O63" i="5"/>
  <c r="S65" i="5"/>
  <c r="AL65" i="5"/>
  <c r="AL66" i="5"/>
  <c r="S67" i="5"/>
  <c r="AL67" i="5"/>
  <c r="AE69" i="5"/>
  <c r="AD8" i="5"/>
  <c r="AD14" i="5"/>
  <c r="AE17" i="5"/>
  <c r="AD33" i="5"/>
  <c r="AE36" i="5"/>
  <c r="AE37" i="5"/>
  <c r="AE40" i="5"/>
  <c r="AE41" i="5"/>
  <c r="AE49" i="5"/>
  <c r="AD57" i="5"/>
  <c r="AD60" i="5"/>
  <c r="AD68" i="5"/>
  <c r="AE4" i="5"/>
  <c r="S6" i="5"/>
  <c r="AE2" i="5"/>
  <c r="AE5" i="5"/>
  <c r="W6" i="5"/>
  <c r="O9" i="5"/>
  <c r="W9" i="5"/>
  <c r="AL16" i="5"/>
  <c r="S19" i="5"/>
  <c r="AE21" i="5"/>
  <c r="S23" i="5"/>
  <c r="AL23" i="5"/>
  <c r="S24" i="5"/>
  <c r="AL25" i="5"/>
  <c r="S26" i="5"/>
  <c r="AL29" i="5"/>
  <c r="AL35" i="5"/>
  <c r="AL36" i="5"/>
  <c r="AL37" i="5"/>
  <c r="AL39" i="5"/>
  <c r="S40" i="5"/>
  <c r="AL40" i="5"/>
  <c r="AL43" i="5"/>
  <c r="O46" i="5"/>
  <c r="O47" i="5"/>
  <c r="W47" i="5"/>
  <c r="O52" i="5"/>
  <c r="W53" i="5"/>
  <c r="AL53" i="5"/>
  <c r="S55" i="5"/>
  <c r="S56" i="5"/>
  <c r="AL61" i="5"/>
  <c r="AL62" i="5"/>
  <c r="AL63" i="5"/>
  <c r="O67" i="5"/>
  <c r="S69" i="5"/>
  <c r="AL69" i="5"/>
  <c r="AL70" i="5"/>
  <c r="S71" i="5"/>
  <c r="S3" i="5"/>
  <c r="S4" i="5"/>
  <c r="AD7" i="5"/>
  <c r="W8" i="5"/>
  <c r="S10" i="5"/>
  <c r="AD11" i="5"/>
  <c r="W12" i="5"/>
  <c r="W13" i="5"/>
  <c r="W15" i="5"/>
  <c r="S18" i="5"/>
  <c r="AE20" i="5"/>
  <c r="S21" i="5"/>
  <c r="AE25" i="5"/>
  <c r="O26" i="5"/>
  <c r="AE28" i="5"/>
  <c r="S29" i="5"/>
  <c r="W33" i="5"/>
  <c r="S36" i="5"/>
  <c r="W37" i="5"/>
  <c r="O38" i="5"/>
  <c r="S41" i="5"/>
  <c r="AE47" i="5"/>
  <c r="W51" i="5"/>
  <c r="AE52" i="5"/>
  <c r="AE58" i="5"/>
  <c r="O60" i="5"/>
  <c r="W60" i="5"/>
  <c r="O64" i="5"/>
  <c r="W64" i="5"/>
  <c r="O68" i="5"/>
  <c r="W68" i="5"/>
  <c r="S2" i="5"/>
  <c r="AD3" i="5"/>
  <c r="AF3" i="5" s="1"/>
  <c r="O4" i="5"/>
  <c r="S5" i="5"/>
  <c r="W7" i="5"/>
  <c r="O8" i="5"/>
  <c r="S9" i="5"/>
  <c r="AD10" i="5"/>
  <c r="W11" i="5"/>
  <c r="O12" i="5"/>
  <c r="S13" i="5"/>
  <c r="AE15" i="5"/>
  <c r="O18" i="5"/>
  <c r="O24" i="5"/>
  <c r="O32" i="5"/>
  <c r="O33" i="5"/>
  <c r="O34" i="5"/>
  <c r="O39" i="5"/>
  <c r="AE44" i="5"/>
  <c r="AE51" i="5"/>
  <c r="AE53" i="5"/>
  <c r="AD56" i="5"/>
  <c r="AD61" i="5"/>
  <c r="AF61" i="5" s="1"/>
  <c r="AE62" i="5"/>
  <c r="AD65" i="5"/>
  <c r="AF65" i="5" s="1"/>
  <c r="AE66" i="5"/>
  <c r="AD69" i="5"/>
  <c r="AE70" i="5"/>
  <c r="AD71" i="5"/>
  <c r="W35" i="5"/>
  <c r="AD2" i="5"/>
  <c r="W3" i="5"/>
  <c r="AD5" i="5"/>
  <c r="O6" i="5"/>
  <c r="S8" i="5"/>
  <c r="AD9" i="5"/>
  <c r="W10" i="5"/>
  <c r="S12" i="5"/>
  <c r="AE13" i="5"/>
  <c r="O19" i="5"/>
  <c r="O22" i="5"/>
  <c r="AE24" i="5"/>
  <c r="O30" i="5"/>
  <c r="AE32" i="5"/>
  <c r="AE33" i="5"/>
  <c r="W40" i="5"/>
  <c r="O42" i="5"/>
  <c r="AE43" i="5"/>
  <c r="W45" i="5"/>
  <c r="AE46" i="5"/>
  <c r="AE48" i="5"/>
  <c r="AE57" i="5"/>
  <c r="W57" i="5"/>
  <c r="O59" i="5"/>
  <c r="W59" i="5"/>
  <c r="O66" i="5"/>
  <c r="O70" i="5"/>
  <c r="AD32" i="5"/>
  <c r="AD4" i="5"/>
  <c r="AD13" i="5"/>
  <c r="AE18" i="5"/>
  <c r="AD18" i="5"/>
  <c r="AD22" i="5"/>
  <c r="AE27" i="5"/>
  <c r="S14" i="5"/>
  <c r="AL18" i="5"/>
  <c r="O21" i="5"/>
  <c r="AD21" i="5"/>
  <c r="AE22" i="5"/>
  <c r="AL22" i="5"/>
  <c r="O25" i="5"/>
  <c r="AD25" i="5"/>
  <c r="AE26" i="5"/>
  <c r="AL26" i="5"/>
  <c r="O29" i="5"/>
  <c r="AD29" i="5"/>
  <c r="AE30" i="5"/>
  <c r="AL30" i="5"/>
  <c r="AE34" i="5"/>
  <c r="AE35" i="5"/>
  <c r="O37" i="5"/>
  <c r="AD38" i="5"/>
  <c r="U43" i="5"/>
  <c r="W43" i="5" s="1"/>
  <c r="M43" i="5"/>
  <c r="M44" i="5"/>
  <c r="U44" i="5"/>
  <c r="W44" i="5" s="1"/>
  <c r="Q44" i="5"/>
  <c r="S44" i="5" s="1"/>
  <c r="AD45" i="5"/>
  <c r="S45" i="5"/>
  <c r="W62" i="5"/>
  <c r="AD62" i="5"/>
  <c r="AE67" i="5"/>
  <c r="W66" i="5"/>
  <c r="AD66" i="5"/>
  <c r="AD6" i="5"/>
  <c r="O17" i="5"/>
  <c r="AD19" i="5"/>
  <c r="AL20" i="5"/>
  <c r="O23" i="5"/>
  <c r="AD23" i="5"/>
  <c r="AL24" i="5"/>
  <c r="O27" i="5"/>
  <c r="AD27" i="5"/>
  <c r="AL28" i="5"/>
  <c r="O31" i="5"/>
  <c r="AD31" i="5"/>
  <c r="S39" i="5"/>
  <c r="W54" i="5"/>
  <c r="AD54" i="5"/>
  <c r="W70" i="5"/>
  <c r="AD70" i="5"/>
  <c r="AD20" i="5"/>
  <c r="AD24" i="5"/>
  <c r="AD28" i="5"/>
  <c r="O14" i="5"/>
  <c r="G72" i="5"/>
  <c r="M15" i="5"/>
  <c r="AE19" i="5"/>
  <c r="AE23" i="5"/>
  <c r="AD26" i="5"/>
  <c r="AD30" i="5"/>
  <c r="AE31" i="5"/>
  <c r="AD34" i="5"/>
  <c r="AD49" i="5"/>
  <c r="S49" i="5"/>
  <c r="W58" i="5"/>
  <c r="AD58" i="5"/>
  <c r="AE63" i="5"/>
  <c r="AE71" i="5"/>
  <c r="O71" i="5"/>
  <c r="M35" i="5"/>
  <c r="O36" i="5"/>
  <c r="AD36" i="5"/>
  <c r="AL38" i="5"/>
  <c r="AE39" i="5"/>
  <c r="O40" i="5"/>
  <c r="AD40" i="5"/>
  <c r="O41" i="5"/>
  <c r="AD41" i="5"/>
  <c r="AE42" i="5"/>
  <c r="AL42" i="5"/>
  <c r="W46" i="5"/>
  <c r="AD48" i="5"/>
  <c r="S48" i="5"/>
  <c r="W50" i="5"/>
  <c r="O53" i="5"/>
  <c r="AD55" i="5"/>
  <c r="O57" i="5"/>
  <c r="AD59" i="5"/>
  <c r="O61" i="5"/>
  <c r="AD63" i="5"/>
  <c r="O65" i="5"/>
  <c r="AD67" i="5"/>
  <c r="O69" i="5"/>
  <c r="AD46" i="5"/>
  <c r="S46" i="5"/>
  <c r="AD50" i="5"/>
  <c r="S50" i="5"/>
  <c r="AE56" i="5"/>
  <c r="AE60" i="5"/>
  <c r="AF60" i="5" s="1"/>
  <c r="AE64" i="5"/>
  <c r="AE68" i="5"/>
  <c r="AF68" i="5" s="1"/>
  <c r="AE38" i="5"/>
  <c r="AD39" i="5"/>
  <c r="AD42" i="5"/>
  <c r="AD47" i="5"/>
  <c r="S47" i="5"/>
  <c r="AD51" i="5"/>
  <c r="S51" i="5"/>
  <c r="K73" i="6" l="1"/>
  <c r="L73" i="6" s="1"/>
  <c r="K67" i="6"/>
  <c r="L67" i="6" s="1"/>
  <c r="K81" i="6"/>
  <c r="L81" i="6" s="1"/>
  <c r="K76" i="6"/>
  <c r="K72" i="6"/>
  <c r="L72" i="6" s="1"/>
  <c r="K71" i="6"/>
  <c r="L71" i="6" s="1"/>
  <c r="K68" i="6"/>
  <c r="L68" i="6" s="1"/>
  <c r="K66" i="6"/>
  <c r="K69" i="6"/>
  <c r="K44" i="6"/>
  <c r="L44" i="6" s="1"/>
  <c r="K28" i="6"/>
  <c r="L28" i="6" s="1"/>
  <c r="K78" i="6"/>
  <c r="L78" i="6" s="1"/>
  <c r="K77" i="6"/>
  <c r="L77" i="6" s="1"/>
  <c r="K75" i="6"/>
  <c r="L75" i="6" s="1"/>
  <c r="K80" i="6"/>
  <c r="L80" i="6" s="1"/>
  <c r="K70" i="6"/>
  <c r="L70" i="6" s="1"/>
  <c r="K25" i="6"/>
  <c r="L25" i="6" s="1"/>
  <c r="K83" i="6"/>
  <c r="L83" i="6" s="1"/>
  <c r="K79" i="6"/>
  <c r="L79" i="6" s="1"/>
  <c r="K82" i="6"/>
  <c r="L82" i="6" s="1"/>
  <c r="F86" i="6"/>
  <c r="G80" i="6" s="1"/>
  <c r="H80" i="6" s="1"/>
  <c r="K32" i="6"/>
  <c r="L32" i="6" s="1"/>
  <c r="K37" i="6"/>
  <c r="L37" i="6" s="1"/>
  <c r="K5" i="6"/>
  <c r="K21" i="6"/>
  <c r="L21" i="6" s="1"/>
  <c r="K10" i="6"/>
  <c r="L10" i="6" s="1"/>
  <c r="K55" i="6"/>
  <c r="L55" i="6" s="1"/>
  <c r="F60" i="6"/>
  <c r="K41" i="6"/>
  <c r="L41" i="6" s="1"/>
  <c r="K40" i="6"/>
  <c r="L40" i="6" s="1"/>
  <c r="K51" i="6"/>
  <c r="L51" i="6" s="1"/>
  <c r="K47" i="6"/>
  <c r="L47" i="6" s="1"/>
  <c r="K33" i="6"/>
  <c r="L33" i="6" s="1"/>
  <c r="L74" i="6"/>
  <c r="K12" i="6"/>
  <c r="L12" i="6" s="1"/>
  <c r="K24" i="6"/>
  <c r="L24" i="6" s="1"/>
  <c r="K16" i="6"/>
  <c r="L16" i="6" s="1"/>
  <c r="K7" i="6"/>
  <c r="L7" i="6" s="1"/>
  <c r="L20" i="6"/>
  <c r="K56" i="6"/>
  <c r="L56" i="6" s="1"/>
  <c r="K53" i="6"/>
  <c r="L53" i="6" s="1"/>
  <c r="K49" i="6"/>
  <c r="L49" i="6" s="1"/>
  <c r="K57" i="6"/>
  <c r="L57" i="6" s="1"/>
  <c r="K54" i="6"/>
  <c r="L54" i="6" s="1"/>
  <c r="K50" i="6"/>
  <c r="L50" i="6" s="1"/>
  <c r="K46" i="6"/>
  <c r="L46" i="6" s="1"/>
  <c r="K43" i="6"/>
  <c r="L43" i="6" s="1"/>
  <c r="K39" i="6"/>
  <c r="L39" i="6" s="1"/>
  <c r="K38" i="6"/>
  <c r="L38" i="6" s="1"/>
  <c r="K34" i="6"/>
  <c r="L34" i="6" s="1"/>
  <c r="K30" i="6"/>
  <c r="L30" i="6" s="1"/>
  <c r="K26" i="6"/>
  <c r="L26" i="6" s="1"/>
  <c r="K22" i="6"/>
  <c r="L22" i="6" s="1"/>
  <c r="K45" i="6"/>
  <c r="L45" i="6" s="1"/>
  <c r="K35" i="6"/>
  <c r="L35" i="6" s="1"/>
  <c r="K31" i="6"/>
  <c r="L31" i="6" s="1"/>
  <c r="K27" i="6"/>
  <c r="L27" i="6" s="1"/>
  <c r="K23" i="6"/>
  <c r="L23" i="6" s="1"/>
  <c r="K19" i="6"/>
  <c r="L19" i="6" s="1"/>
  <c r="K52" i="6"/>
  <c r="L52" i="6" s="1"/>
  <c r="K48" i="6"/>
  <c r="L48" i="6" s="1"/>
  <c r="K42" i="6"/>
  <c r="L42" i="6" s="1"/>
  <c r="K18" i="6"/>
  <c r="L18" i="6" s="1"/>
  <c r="K15" i="6"/>
  <c r="L15" i="6" s="1"/>
  <c r="K6" i="6"/>
  <c r="L6" i="6" s="1"/>
  <c r="K11" i="6"/>
  <c r="L11" i="6" s="1"/>
  <c r="K14" i="6"/>
  <c r="L14" i="6" s="1"/>
  <c r="K29" i="6"/>
  <c r="L29" i="6" s="1"/>
  <c r="K17" i="6"/>
  <c r="L17" i="6" s="1"/>
  <c r="K36" i="6"/>
  <c r="L36" i="6" s="1"/>
  <c r="K9" i="6"/>
  <c r="L9" i="6" s="1"/>
  <c r="K8" i="6"/>
  <c r="L8" i="6" s="1"/>
  <c r="K13" i="6"/>
  <c r="L13" i="6" s="1"/>
  <c r="AF6" i="5"/>
  <c r="AM6" i="5" s="1"/>
  <c r="AF69" i="5"/>
  <c r="AF8" i="5"/>
  <c r="AM8" i="5" s="1"/>
  <c r="AF64" i="5"/>
  <c r="AF49" i="5"/>
  <c r="AF47" i="5"/>
  <c r="AM47" i="5" s="1"/>
  <c r="AF9" i="5"/>
  <c r="AF7" i="5"/>
  <c r="AF14" i="5"/>
  <c r="AF50" i="5"/>
  <c r="AM50" i="5" s="1"/>
  <c r="AF59" i="5"/>
  <c r="AM59" i="5" s="1"/>
  <c r="AF40" i="5"/>
  <c r="AF24" i="5"/>
  <c r="AM7" i="5"/>
  <c r="AF53" i="5"/>
  <c r="AM53" i="5" s="1"/>
  <c r="AF2" i="5"/>
  <c r="AM2" i="5"/>
  <c r="AF45" i="5"/>
  <c r="AM45" i="5" s="1"/>
  <c r="AF46" i="5"/>
  <c r="AM46" i="5" s="1"/>
  <c r="AF28" i="5"/>
  <c r="AM28" i="5" s="1"/>
  <c r="AF66" i="5"/>
  <c r="AM66" i="5" s="1"/>
  <c r="AF32" i="5"/>
  <c r="AM32" i="5" s="1"/>
  <c r="AM9" i="5"/>
  <c r="AM68" i="5"/>
  <c r="AF26" i="5"/>
  <c r="AM26" i="5" s="1"/>
  <c r="AF20" i="5"/>
  <c r="AM20" i="5" s="1"/>
  <c r="AF29" i="5"/>
  <c r="AM29" i="5" s="1"/>
  <c r="AF36" i="5"/>
  <c r="AF11" i="5"/>
  <c r="AM11" i="5" s="1"/>
  <c r="AF17" i="5"/>
  <c r="AM17" i="5" s="1"/>
  <c r="AF4" i="5"/>
  <c r="AM4" i="5" s="1"/>
  <c r="AD16" i="5"/>
  <c r="AF16" i="5" s="1"/>
  <c r="AM16" i="5" s="1"/>
  <c r="AF31" i="5"/>
  <c r="AM31" i="5" s="1"/>
  <c r="AF10" i="5"/>
  <c r="AM10" i="5" s="1"/>
  <c r="AF51" i="5"/>
  <c r="AM51" i="5" s="1"/>
  <c r="AF55" i="5"/>
  <c r="AM55" i="5" s="1"/>
  <c r="AF34" i="5"/>
  <c r="AM34" i="5" s="1"/>
  <c r="AF70" i="5"/>
  <c r="AM70" i="5" s="1"/>
  <c r="AF21" i="5"/>
  <c r="AM21" i="5" s="1"/>
  <c r="AF13" i="5"/>
  <c r="AF57" i="5"/>
  <c r="AM57" i="5" s="1"/>
  <c r="AF5" i="5"/>
  <c r="AM5" i="5" s="1"/>
  <c r="AF71" i="5"/>
  <c r="AM71" i="5" s="1"/>
  <c r="AF37" i="5"/>
  <c r="AM37" i="5" s="1"/>
  <c r="AF48" i="5"/>
  <c r="AM48" i="5" s="1"/>
  <c r="AM24" i="5"/>
  <c r="AF33" i="5"/>
  <c r="AM33" i="5" s="1"/>
  <c r="AL72" i="5"/>
  <c r="AF41" i="5"/>
  <c r="AF54" i="5"/>
  <c r="AM54" i="5" s="1"/>
  <c r="AM13" i="5"/>
  <c r="AD52" i="5"/>
  <c r="AF52" i="5" s="1"/>
  <c r="AM52" i="5" s="1"/>
  <c r="AF42" i="5"/>
  <c r="AM42" i="5" s="1"/>
  <c r="AF39" i="5"/>
  <c r="AM39" i="5" s="1"/>
  <c r="AM65" i="5"/>
  <c r="AM64" i="5"/>
  <c r="AF56" i="5"/>
  <c r="AM56" i="5" s="1"/>
  <c r="AF67" i="5"/>
  <c r="AM67" i="5" s="1"/>
  <c r="AF30" i="5"/>
  <c r="AM30" i="5" s="1"/>
  <c r="AF27" i="5"/>
  <c r="AM27" i="5" s="1"/>
  <c r="AF62" i="5"/>
  <c r="AM62" i="5" s="1"/>
  <c r="W72" i="5"/>
  <c r="AF22" i="5"/>
  <c r="AM22" i="5" s="1"/>
  <c r="AF58" i="5"/>
  <c r="AM58" i="5" s="1"/>
  <c r="S72" i="5"/>
  <c r="AM12" i="5"/>
  <c r="AF63" i="5"/>
  <c r="AM63" i="5" s="1"/>
  <c r="AF25" i="5"/>
  <c r="AM25" i="5" s="1"/>
  <c r="AM3" i="5"/>
  <c r="AM60" i="5"/>
  <c r="AM41" i="5"/>
  <c r="O35" i="5"/>
  <c r="AD35" i="5"/>
  <c r="AF35" i="5" s="1"/>
  <c r="AM49" i="5"/>
  <c r="O43" i="5"/>
  <c r="AD43" i="5"/>
  <c r="AF43" i="5" s="1"/>
  <c r="AM40" i="5"/>
  <c r="AM36" i="5"/>
  <c r="AF19" i="5"/>
  <c r="AM19" i="5" s="1"/>
  <c r="AF38" i="5"/>
  <c r="AM38" i="5" s="1"/>
  <c r="AF18" i="5"/>
  <c r="AM18" i="5" s="1"/>
  <c r="AM69" i="5"/>
  <c r="AM61" i="5"/>
  <c r="AD15" i="5"/>
  <c r="AF15" i="5" s="1"/>
  <c r="O15" i="5"/>
  <c r="AF23" i="5"/>
  <c r="AM23" i="5" s="1"/>
  <c r="AD44" i="5"/>
  <c r="AF44" i="5" s="1"/>
  <c r="O44" i="5"/>
  <c r="AM14" i="5"/>
  <c r="L66" i="6" l="1"/>
  <c r="K86" i="6"/>
  <c r="L5" i="6"/>
  <c r="L60" i="6" s="1"/>
  <c r="K60" i="6"/>
  <c r="L69" i="6"/>
  <c r="G68" i="6"/>
  <c r="H68" i="6" s="1"/>
  <c r="G76" i="6"/>
  <c r="G78" i="6"/>
  <c r="H78" i="6" s="1"/>
  <c r="G82" i="6"/>
  <c r="H82" i="6" s="1"/>
  <c r="G71" i="6"/>
  <c r="H71" i="6" s="1"/>
  <c r="G75" i="6"/>
  <c r="H75" i="6" s="1"/>
  <c r="G81" i="6"/>
  <c r="H81" i="6" s="1"/>
  <c r="G66" i="6"/>
  <c r="G72" i="6"/>
  <c r="H72" i="6" s="1"/>
  <c r="G77" i="6"/>
  <c r="H77" i="6" s="1"/>
  <c r="G83" i="6"/>
  <c r="H83" i="6" s="1"/>
  <c r="G70" i="6"/>
  <c r="H70" i="6" s="1"/>
  <c r="G69" i="6"/>
  <c r="H69" i="6" s="1"/>
  <c r="G74" i="6"/>
  <c r="H74" i="6" s="1"/>
  <c r="G79" i="6"/>
  <c r="H79" i="6" s="1"/>
  <c r="G73" i="6"/>
  <c r="H73" i="6" s="1"/>
  <c r="G67" i="6"/>
  <c r="H67" i="6" s="1"/>
  <c r="G46" i="6"/>
  <c r="H46" i="6" s="1"/>
  <c r="G20" i="6"/>
  <c r="H20" i="6" s="1"/>
  <c r="G10" i="6"/>
  <c r="H10" i="6" s="1"/>
  <c r="G13" i="6"/>
  <c r="H13" i="6" s="1"/>
  <c r="G6" i="6"/>
  <c r="H6" i="6" s="1"/>
  <c r="G8" i="6"/>
  <c r="H8" i="6" s="1"/>
  <c r="G26" i="6"/>
  <c r="H26" i="6" s="1"/>
  <c r="G27" i="6"/>
  <c r="H27" i="6" s="1"/>
  <c r="G31" i="6"/>
  <c r="H31" i="6" s="1"/>
  <c r="G29" i="6"/>
  <c r="H29" i="6" s="1"/>
  <c r="G34" i="6"/>
  <c r="H34" i="6" s="1"/>
  <c r="G35" i="6"/>
  <c r="H35" i="6" s="1"/>
  <c r="G19" i="6"/>
  <c r="H19" i="6" s="1"/>
  <c r="G38" i="6"/>
  <c r="H38" i="6" s="1"/>
  <c r="G24" i="6"/>
  <c r="H24" i="6" s="1"/>
  <c r="G25" i="6"/>
  <c r="H25" i="6" s="1"/>
  <c r="G49" i="6"/>
  <c r="H49" i="6" s="1"/>
  <c r="G33" i="6"/>
  <c r="H33" i="6" s="1"/>
  <c r="G40" i="6"/>
  <c r="H40" i="6" s="1"/>
  <c r="G44" i="6"/>
  <c r="H44" i="6" s="1"/>
  <c r="G55" i="6"/>
  <c r="H55" i="6" s="1"/>
  <c r="G5" i="6"/>
  <c r="G39" i="6"/>
  <c r="H39" i="6" s="1"/>
  <c r="G12" i="6"/>
  <c r="H12" i="6" s="1"/>
  <c r="G9" i="6"/>
  <c r="H9" i="6" s="1"/>
  <c r="G17" i="6"/>
  <c r="H17" i="6" s="1"/>
  <c r="G21" i="6"/>
  <c r="H21" i="6" s="1"/>
  <c r="G53" i="6"/>
  <c r="H53" i="6" s="1"/>
  <c r="G30" i="6"/>
  <c r="H30" i="6" s="1"/>
  <c r="G22" i="6"/>
  <c r="H22" i="6" s="1"/>
  <c r="G23" i="6"/>
  <c r="H23" i="6" s="1"/>
  <c r="G37" i="6"/>
  <c r="H37" i="6" s="1"/>
  <c r="G47" i="6"/>
  <c r="H47" i="6" s="1"/>
  <c r="G48" i="6"/>
  <c r="H48" i="6" s="1"/>
  <c r="G51" i="6"/>
  <c r="H51" i="6" s="1"/>
  <c r="G52" i="6"/>
  <c r="H52" i="6" s="1"/>
  <c r="G45" i="6"/>
  <c r="H45" i="6" s="1"/>
  <c r="G56" i="6"/>
  <c r="H56" i="6" s="1"/>
  <c r="G41" i="6"/>
  <c r="H41" i="6" s="1"/>
  <c r="G50" i="6"/>
  <c r="H50" i="6" s="1"/>
  <c r="G36" i="6"/>
  <c r="H36" i="6" s="1"/>
  <c r="G7" i="6"/>
  <c r="H7" i="6" s="1"/>
  <c r="G54" i="6"/>
  <c r="H54" i="6" s="1"/>
  <c r="G16" i="6"/>
  <c r="H16" i="6" s="1"/>
  <c r="G14" i="6"/>
  <c r="H14" i="6" s="1"/>
  <c r="G32" i="6"/>
  <c r="H32" i="6" s="1"/>
  <c r="G18" i="6"/>
  <c r="H18" i="6" s="1"/>
  <c r="G28" i="6"/>
  <c r="H28" i="6" s="1"/>
  <c r="G15" i="6"/>
  <c r="H15" i="6" s="1"/>
  <c r="G11" i="6"/>
  <c r="H11" i="6" s="1"/>
  <c r="G42" i="6"/>
  <c r="H42" i="6" s="1"/>
  <c r="G43" i="6"/>
  <c r="H43" i="6" s="1"/>
  <c r="G57" i="6"/>
  <c r="H57" i="6" s="1"/>
  <c r="O72" i="5"/>
  <c r="AM43" i="5"/>
  <c r="AM44" i="5"/>
  <c r="AM15" i="5"/>
  <c r="AM35" i="5"/>
  <c r="AF72" i="5"/>
  <c r="G60" i="6" l="1"/>
  <c r="L86" i="6"/>
  <c r="G86" i="6"/>
  <c r="H66" i="6"/>
  <c r="H86" i="6" s="1"/>
  <c r="H5" i="6"/>
  <c r="H60" i="6" s="1"/>
  <c r="AM72" i="5"/>
</calcChain>
</file>

<file path=xl/comments1.xml><?xml version="1.0" encoding="utf-8"?>
<comments xmlns="http://schemas.openxmlformats.org/spreadsheetml/2006/main">
  <authors>
    <author>Jimmy Witcosky</author>
    <author>Kambra Reddick</author>
  </authors>
  <commentList>
    <comment ref="B82" authorId="0" shapeId="0">
      <text>
        <r>
          <rPr>
            <b/>
            <sz val="9"/>
            <color indexed="81"/>
            <rFont val="Tahoma"/>
            <family val="2"/>
          </rPr>
          <t>Jimmy Witcosky:</t>
        </r>
        <r>
          <rPr>
            <sz val="9"/>
            <color indexed="81"/>
            <rFont val="Tahoma"/>
            <family val="2"/>
          </rPr>
          <t xml:space="preserve">
Type Change 100699500S
Pay to 
100699500S</t>
        </r>
      </text>
    </comment>
    <comment ref="C82" authorId="1" shapeId="0">
      <text>
        <r>
          <rPr>
            <b/>
            <sz val="9"/>
            <color indexed="81"/>
            <rFont val="Tahoma"/>
            <family val="2"/>
          </rPr>
          <t>Kambra Reddick:</t>
        </r>
        <r>
          <rPr>
            <sz val="9"/>
            <color indexed="81"/>
            <rFont val="Tahoma"/>
            <family val="2"/>
          </rPr>
          <t xml:space="preserve">
SHOPP Payments will be included on 100699500A</t>
        </r>
      </text>
    </comment>
    <comment ref="B83" authorId="0" shapeId="0">
      <text>
        <r>
          <rPr>
            <b/>
            <sz val="9"/>
            <color indexed="81"/>
            <rFont val="Tahoma"/>
            <family val="2"/>
          </rPr>
          <t>Jimmy Witcosky:</t>
        </r>
        <r>
          <rPr>
            <sz val="9"/>
            <color indexed="81"/>
            <rFont val="Tahoma"/>
            <family val="2"/>
          </rPr>
          <t xml:space="preserve">
Type Change 200285100A
Pay to 
100699500S</t>
        </r>
      </text>
    </comment>
    <comment ref="C83" authorId="1" shapeId="0">
      <text>
        <r>
          <rPr>
            <b/>
            <sz val="9"/>
            <color indexed="81"/>
            <rFont val="Tahoma"/>
            <family val="2"/>
          </rPr>
          <t>Kambra Reddick:</t>
        </r>
        <r>
          <rPr>
            <sz val="9"/>
            <color indexed="81"/>
            <rFont val="Tahoma"/>
            <family val="2"/>
          </rPr>
          <t xml:space="preserve">
SHOPP Payments will be included on 100699500A
</t>
        </r>
      </text>
    </comment>
    <comment ref="B84" authorId="0" shapeId="0">
      <text>
        <r>
          <rPr>
            <b/>
            <sz val="9"/>
            <color indexed="81"/>
            <rFont val="Tahoma"/>
            <family val="2"/>
          </rPr>
          <t>Jimmy Witcosky:</t>
        </r>
        <r>
          <rPr>
            <sz val="9"/>
            <color indexed="81"/>
            <rFont val="Tahoma"/>
            <family val="2"/>
          </rPr>
          <t xml:space="preserve">
100697950F 100697950M</t>
        </r>
      </text>
    </comment>
    <comment ref="C84" authorId="1" shapeId="0">
      <text>
        <r>
          <rPr>
            <b/>
            <sz val="9"/>
            <color indexed="81"/>
            <rFont val="Tahoma"/>
            <family val="2"/>
          </rPr>
          <t>Kambra Reddick:</t>
        </r>
        <r>
          <rPr>
            <sz val="9"/>
            <color indexed="81"/>
            <rFont val="Tahoma"/>
            <family val="2"/>
          </rPr>
          <t xml:space="preserve">
SHOPP Payments will be included on 100697950B
</t>
        </r>
      </text>
    </comment>
    <comment ref="B85" authorId="1" shapeId="0">
      <text>
        <r>
          <rPr>
            <b/>
            <sz val="9"/>
            <color indexed="81"/>
            <rFont val="Tahoma"/>
            <family val="2"/>
          </rPr>
          <t>Kambra Reddick:</t>
        </r>
        <r>
          <rPr>
            <sz val="9"/>
            <color indexed="81"/>
            <rFont val="Tahoma"/>
            <family val="2"/>
          </rPr>
          <t xml:space="preserve">
Type Change 100738360J
</t>
        </r>
      </text>
    </comment>
    <comment ref="C85" authorId="1" shapeId="0">
      <text>
        <r>
          <rPr>
            <b/>
            <sz val="9"/>
            <color indexed="81"/>
            <rFont val="Tahoma"/>
            <family val="2"/>
          </rPr>
          <t>Kambra Reddick:</t>
        </r>
        <r>
          <rPr>
            <sz val="9"/>
            <color indexed="81"/>
            <rFont val="Tahoma"/>
            <family val="2"/>
          </rPr>
          <t xml:space="preserve">
SHOPP Payments included on 100738360L</t>
        </r>
      </text>
    </comment>
    <comment ref="B86" authorId="1" shapeId="0">
      <text>
        <r>
          <rPr>
            <b/>
            <sz val="9"/>
            <color indexed="81"/>
            <rFont val="Tahoma"/>
            <family val="2"/>
          </rPr>
          <t>Kambra Reddick:</t>
        </r>
        <r>
          <rPr>
            <sz val="9"/>
            <color indexed="81"/>
            <rFont val="Tahoma"/>
            <family val="2"/>
          </rPr>
          <t xml:space="preserve">
Pay to 100699540A</t>
        </r>
      </text>
    </comment>
    <comment ref="C86" authorId="0" shapeId="0">
      <text>
        <r>
          <rPr>
            <b/>
            <sz val="9"/>
            <color indexed="81"/>
            <rFont val="Tahoma"/>
            <family val="2"/>
          </rPr>
          <t>Jimmy Witcosky:</t>
        </r>
        <r>
          <rPr>
            <sz val="9"/>
            <color indexed="81"/>
            <rFont val="Tahoma"/>
            <family val="2"/>
          </rPr>
          <t xml:space="preserve">
SHOPP Payments included on 100699540A</t>
        </r>
      </text>
    </comment>
    <comment ref="B87" authorId="1" shapeId="0">
      <text>
        <r>
          <rPr>
            <b/>
            <sz val="9"/>
            <color indexed="81"/>
            <rFont val="Tahoma"/>
            <family val="2"/>
          </rPr>
          <t>Kambra Reddick:</t>
        </r>
        <r>
          <rPr>
            <sz val="9"/>
            <color indexed="81"/>
            <rFont val="Tahoma"/>
            <family val="2"/>
          </rPr>
          <t xml:space="preserve">
Pay to 100699540A</t>
        </r>
      </text>
    </comment>
    <comment ref="C87" authorId="1" shapeId="0">
      <text>
        <r>
          <rPr>
            <b/>
            <sz val="9"/>
            <color indexed="81"/>
            <rFont val="Tahoma"/>
            <family val="2"/>
          </rPr>
          <t>Kambra Reddick:</t>
        </r>
        <r>
          <rPr>
            <sz val="9"/>
            <color indexed="81"/>
            <rFont val="Tahoma"/>
            <family val="2"/>
          </rPr>
          <t xml:space="preserve">
SHOPP Payments will be included on 100699540A</t>
        </r>
      </text>
    </comment>
    <comment ref="B88" authorId="1" shapeId="0">
      <text>
        <r>
          <rPr>
            <b/>
            <sz val="9"/>
            <color indexed="81"/>
            <rFont val="Tahoma"/>
            <family val="2"/>
          </rPr>
          <t>Kambra Reddick:</t>
        </r>
        <r>
          <rPr>
            <sz val="9"/>
            <color indexed="81"/>
            <rFont val="Tahoma"/>
            <family val="2"/>
          </rPr>
          <t xml:space="preserve">
Pay to 100699540A</t>
        </r>
      </text>
    </comment>
    <comment ref="C88" authorId="1" shapeId="0">
      <text>
        <r>
          <rPr>
            <b/>
            <sz val="9"/>
            <color indexed="81"/>
            <rFont val="Tahoma"/>
            <family val="2"/>
          </rPr>
          <t>Kambra Reddick:</t>
        </r>
        <r>
          <rPr>
            <sz val="9"/>
            <color indexed="81"/>
            <rFont val="Tahoma"/>
            <family val="2"/>
          </rPr>
          <t xml:space="preserve">
SHOPP Payments will be included on 100699540A</t>
        </r>
      </text>
    </comment>
    <comment ref="B89" authorId="0" shapeId="0">
      <text>
        <r>
          <rPr>
            <b/>
            <sz val="9"/>
            <color indexed="81"/>
            <rFont val="Tahoma"/>
            <family val="2"/>
          </rPr>
          <t>Jimmy Witcosky:</t>
        </r>
        <r>
          <rPr>
            <sz val="9"/>
            <color indexed="81"/>
            <rFont val="Tahoma"/>
            <family val="2"/>
          </rPr>
          <t xml:space="preserve">
CHOW 100701710D
Type Change 200673510B</t>
        </r>
      </text>
    </comment>
    <comment ref="C89" authorId="1" shapeId="0">
      <text>
        <r>
          <rPr>
            <b/>
            <sz val="9"/>
            <color indexed="81"/>
            <rFont val="Tahoma"/>
            <family val="2"/>
          </rPr>
          <t>Kambra Reddick:</t>
        </r>
        <r>
          <rPr>
            <sz val="9"/>
            <color indexed="81"/>
            <rFont val="Tahoma"/>
            <family val="2"/>
          </rPr>
          <t xml:space="preserve">
SHOPP Payments will be included on 200673510G</t>
        </r>
      </text>
    </comment>
    <comment ref="C90" authorId="1" shapeId="0">
      <text>
        <r>
          <rPr>
            <b/>
            <sz val="9"/>
            <color indexed="81"/>
            <rFont val="Tahoma"/>
            <family val="2"/>
          </rPr>
          <t>Kambra Reddick:</t>
        </r>
        <r>
          <rPr>
            <sz val="9"/>
            <color indexed="81"/>
            <rFont val="Tahoma"/>
            <family val="2"/>
          </rPr>
          <t xml:space="preserve">
SHOPP Payments will be included on 100806400C </t>
        </r>
      </text>
    </comment>
    <comment ref="B91" authorId="0" shapeId="0">
      <text>
        <r>
          <rPr>
            <b/>
            <sz val="9"/>
            <color indexed="81"/>
            <rFont val="Tahoma"/>
            <family val="2"/>
          </rPr>
          <t>Jimmy Witcosky:</t>
        </r>
        <r>
          <rPr>
            <sz val="9"/>
            <color indexed="81"/>
            <rFont val="Tahoma"/>
            <family val="2"/>
          </rPr>
          <t xml:space="preserve">
Type Change 100806400W</t>
        </r>
      </text>
    </comment>
    <comment ref="C91" authorId="1" shapeId="0">
      <text>
        <r>
          <rPr>
            <b/>
            <sz val="9"/>
            <color indexed="81"/>
            <rFont val="Tahoma"/>
            <family val="2"/>
          </rPr>
          <t>Kambra Reddick:</t>
        </r>
        <r>
          <rPr>
            <sz val="9"/>
            <color indexed="81"/>
            <rFont val="Tahoma"/>
            <family val="2"/>
          </rPr>
          <t xml:space="preserve">
SHOPP Payments will be included on 100806400C </t>
        </r>
      </text>
    </comment>
    <comment ref="B92" authorId="0" shapeId="0">
      <text>
        <r>
          <rPr>
            <b/>
            <sz val="9"/>
            <color indexed="81"/>
            <rFont val="Tahoma"/>
            <family val="2"/>
          </rPr>
          <t>Jimmy Witcosky:</t>
        </r>
        <r>
          <rPr>
            <sz val="9"/>
            <color indexed="81"/>
            <rFont val="Tahoma"/>
            <family val="2"/>
          </rPr>
          <t xml:space="preserve">
Type Change 100806400Y</t>
        </r>
      </text>
    </comment>
    <comment ref="C92" authorId="1" shapeId="0">
      <text>
        <r>
          <rPr>
            <b/>
            <sz val="9"/>
            <color indexed="81"/>
            <rFont val="Tahoma"/>
            <family val="2"/>
          </rPr>
          <t>Kambra Reddick:</t>
        </r>
        <r>
          <rPr>
            <sz val="9"/>
            <color indexed="81"/>
            <rFont val="Tahoma"/>
            <family val="2"/>
          </rPr>
          <t xml:space="preserve">
SHOPP Payments will be included on 100806400C </t>
        </r>
      </text>
    </comment>
  </commentList>
</comments>
</file>

<file path=xl/comments2.xml><?xml version="1.0" encoding="utf-8"?>
<comments xmlns="http://schemas.openxmlformats.org/spreadsheetml/2006/main">
  <authors>
    <author>Aaron Morris</author>
    <author>Kambra Reddick</author>
  </authors>
  <commentList>
    <comment ref="D2" authorId="0" shapeId="0">
      <text>
        <r>
          <rPr>
            <b/>
            <sz val="8"/>
            <color indexed="81"/>
            <rFont val="Tahoma"/>
            <family val="2"/>
          </rPr>
          <t>Aaron Morris:</t>
        </r>
        <r>
          <rPr>
            <sz val="8"/>
            <color indexed="81"/>
            <rFont val="Tahoma"/>
            <family val="2"/>
          </rPr>
          <t xml:space="preserve">
1 = Private
2 = NSGO</t>
        </r>
      </text>
    </comment>
    <comment ref="E2" authorId="1" shapeId="0">
      <text>
        <r>
          <rPr>
            <b/>
            <sz val="9"/>
            <color indexed="81"/>
            <rFont val="Tahoma"/>
            <family val="2"/>
          </rPr>
          <t>Kambra Reddick:</t>
        </r>
        <r>
          <rPr>
            <sz val="9"/>
            <color indexed="81"/>
            <rFont val="Tahoma"/>
            <family val="2"/>
          </rPr>
          <t xml:space="preserve">
1 = Taxed
0 = Not taxed</t>
        </r>
      </text>
    </comment>
  </commentList>
</comments>
</file>

<file path=xl/comments3.xml><?xml version="1.0" encoding="utf-8"?>
<comments xmlns="http://schemas.openxmlformats.org/spreadsheetml/2006/main">
  <authors>
    <author>Aaron Morris</author>
    <author>Kambra Reddick</author>
  </authors>
  <commentList>
    <comment ref="D2" authorId="0" shapeId="0">
      <text>
        <r>
          <rPr>
            <b/>
            <sz val="8"/>
            <color indexed="81"/>
            <rFont val="Tahoma"/>
            <family val="2"/>
          </rPr>
          <t>Aaron Morris:</t>
        </r>
        <r>
          <rPr>
            <sz val="8"/>
            <color indexed="81"/>
            <rFont val="Tahoma"/>
            <family val="2"/>
          </rPr>
          <t xml:space="preserve">
1 = Private
2 = NSGO</t>
        </r>
      </text>
    </comment>
    <comment ref="E2" authorId="1" shapeId="0">
      <text>
        <r>
          <rPr>
            <b/>
            <sz val="9"/>
            <color indexed="81"/>
            <rFont val="Tahoma"/>
            <family val="2"/>
          </rPr>
          <t>Kambra Reddick:</t>
        </r>
        <r>
          <rPr>
            <sz val="9"/>
            <color indexed="81"/>
            <rFont val="Tahoma"/>
            <family val="2"/>
          </rPr>
          <t xml:space="preserve">
1 = Taxed
0 = Not taxed</t>
        </r>
      </text>
    </comment>
  </commentList>
</comments>
</file>

<file path=xl/sharedStrings.xml><?xml version="1.0" encoding="utf-8"?>
<sst xmlns="http://schemas.openxmlformats.org/spreadsheetml/2006/main" count="528" uniqueCount="216">
  <si>
    <t>Medicaid Prov ID</t>
  </si>
  <si>
    <t>Hosp Name</t>
  </si>
  <si>
    <t>Hospital Class</t>
  </si>
  <si>
    <t>Inpatient Hospital Access Payment</t>
  </si>
  <si>
    <t>Outpatient Hospital Access Payments</t>
  </si>
  <si>
    <t>100700030A</t>
  </si>
  <si>
    <t>200435950A</t>
  </si>
  <si>
    <t>200439230A</t>
  </si>
  <si>
    <t>100699370A</t>
  </si>
  <si>
    <t>100700490A</t>
  </si>
  <si>
    <t>100699420A</t>
  </si>
  <si>
    <t>200102450A</t>
  </si>
  <si>
    <t>BAILEY MEDICAL CENTER LLC</t>
  </si>
  <si>
    <t>100700010G</t>
  </si>
  <si>
    <t>CLINTON HMA LLC</t>
  </si>
  <si>
    <t>200044190A</t>
  </si>
  <si>
    <t>100700120A</t>
  </si>
  <si>
    <t>DUNCAN REGIONAL HOSPITAL</t>
  </si>
  <si>
    <t>100696610B</t>
  </si>
  <si>
    <t>100699410A</t>
  </si>
  <si>
    <t>GREAT PLAINS REGIONAL MEDICAL CENTER</t>
  </si>
  <si>
    <t>200045700C</t>
  </si>
  <si>
    <t>HENRYETTA MEDICAL CENTER</t>
  </si>
  <si>
    <t>200044210A</t>
  </si>
  <si>
    <t>HILLCREST MEDICAL CENTER</t>
  </si>
  <si>
    <t>100806400C</t>
  </si>
  <si>
    <t>100699440A</t>
  </si>
  <si>
    <t>100699500A</t>
  </si>
  <si>
    <t>INTEGRIS BASS MEM BAP</t>
  </si>
  <si>
    <t>100700610A</t>
  </si>
  <si>
    <t>INTEGRIS CANADIAN VALLEY HOSPITAL</t>
  </si>
  <si>
    <t>100699700A</t>
  </si>
  <si>
    <t>INTEGRIS GROVE HOSPITAL</t>
  </si>
  <si>
    <t>200405550A</t>
  </si>
  <si>
    <t>INTEGRIS HEALTH EDMOND, INC.</t>
  </si>
  <si>
    <t>100700200A</t>
  </si>
  <si>
    <t>INTEGRIS SOUTHWEST MEDICAL</t>
  </si>
  <si>
    <t>100699490A</t>
  </si>
  <si>
    <t>JANE PHILLIPS EP HSP</t>
  </si>
  <si>
    <t>LAUREATE PSY CLINIC &amp; HOSP</t>
  </si>
  <si>
    <t>100700920A</t>
  </si>
  <si>
    <t>100699390A</t>
  </si>
  <si>
    <t>MERCY HEALTH CENTER</t>
  </si>
  <si>
    <t>200509290A</t>
  </si>
  <si>
    <t>MERCY HOSPITAL ADA, INC.</t>
  </si>
  <si>
    <t>100262320C</t>
  </si>
  <si>
    <t>200320810D</t>
  </si>
  <si>
    <t>MERCY HOSPITAL EL RENO INC</t>
  </si>
  <si>
    <t>200479750A</t>
  </si>
  <si>
    <t>MERCY REHABILITATION HOSPITAL, LLC</t>
  </si>
  <si>
    <t>200242900A</t>
  </si>
  <si>
    <t>OKLAHOMA STATE UNIVERSITY MEDICAL CENTER</t>
  </si>
  <si>
    <t>ROLLING HILLS HOSPITAL</t>
  </si>
  <si>
    <t>100699570A</t>
  </si>
  <si>
    <t>SAINT FRANCIS HOSPITAL</t>
  </si>
  <si>
    <t>200031310A</t>
  </si>
  <si>
    <t>SAINT FRANCIS HOSPITAL SOUTH</t>
  </si>
  <si>
    <t>200196450C</t>
  </si>
  <si>
    <t>SEMINOLE HMA LLC</t>
  </si>
  <si>
    <t>100697950B</t>
  </si>
  <si>
    <t>SOUTHWESTERN MEDICAL CENTER</t>
  </si>
  <si>
    <t>100699540A</t>
  </si>
  <si>
    <t>ST ANTHONY HSP</t>
  </si>
  <si>
    <t>200310990A</t>
  </si>
  <si>
    <t>ST JOHN BROKEN ARROW, INC</t>
  </si>
  <si>
    <t>100699400A</t>
  </si>
  <si>
    <t>ST JOHN MED CTR</t>
  </si>
  <si>
    <t>200106410A</t>
  </si>
  <si>
    <t>ST JOHN OWASSO</t>
  </si>
  <si>
    <t>100690020A</t>
  </si>
  <si>
    <t>ST MARY'S REGIONAL CTR</t>
  </si>
  <si>
    <t>100740840B</t>
  </si>
  <si>
    <t>ST. ANTHONY SHAWNEE HOSPITAL</t>
  </si>
  <si>
    <t>200006260A</t>
  </si>
  <si>
    <t>TULSA SPINE HOSPITAL</t>
  </si>
  <si>
    <t>200028650A</t>
  </si>
  <si>
    <t>VALIR REHABILITATION HOSPITAL OF OKC</t>
  </si>
  <si>
    <t>WILLOW CREST HOSPITAL</t>
  </si>
  <si>
    <t>200019120A</t>
  </si>
  <si>
    <t>WOODWARD HEALTH SYSTEM LLC</t>
  </si>
  <si>
    <t>100700720A</t>
  </si>
  <si>
    <t>CHOCTAW MEMORIAL HOSPITAL</t>
  </si>
  <si>
    <t>100749570S</t>
  </si>
  <si>
    <t>COMANCHE COUNTY MEMORIAL HOSPITAL</t>
  </si>
  <si>
    <t>100700880A</t>
  </si>
  <si>
    <t>ELKVIEW GEN HSP</t>
  </si>
  <si>
    <t>100700820A</t>
  </si>
  <si>
    <t>GRADY MEMORIAL HOSPITAL</t>
  </si>
  <si>
    <t>100699350A</t>
  </si>
  <si>
    <t>JACKSON CO MEM HSP</t>
  </si>
  <si>
    <t>100700860A</t>
  </si>
  <si>
    <t>LATIMER CO GEN HSP</t>
  </si>
  <si>
    <t>100710530D</t>
  </si>
  <si>
    <t>MCALESTER REGIONAL</t>
  </si>
  <si>
    <t>100700690A</t>
  </si>
  <si>
    <t>NORMAN REGIONAL HOSPITAL</t>
  </si>
  <si>
    <t>100700680A</t>
  </si>
  <si>
    <t>NORTHEASTERN HEALTH SYSTEM</t>
  </si>
  <si>
    <t>100699890A</t>
  </si>
  <si>
    <t>PAULS VALLEY GENERAL HOSPITAL</t>
  </si>
  <si>
    <t>100700900A</t>
  </si>
  <si>
    <t>PERRY MEM HSP AUTH</t>
  </si>
  <si>
    <t>100699900A</t>
  </si>
  <si>
    <t>PURCELL MUNICIPAL HOSPITAL</t>
  </si>
  <si>
    <t>100700770A</t>
  </si>
  <si>
    <t>PUSHMATAHA HSP</t>
  </si>
  <si>
    <t>100700190A</t>
  </si>
  <si>
    <t>SEQUOYAH COUNTY CITY OF SALLISAW HOSPITAL AUTHORIT</t>
  </si>
  <si>
    <t>100699830A</t>
  </si>
  <si>
    <t>SHARE MEMORIAL HOSPITAL</t>
  </si>
  <si>
    <t>100699950A</t>
  </si>
  <si>
    <t>STILLWATER MEDICAL CENTER</t>
  </si>
  <si>
    <t>200100890B</t>
  </si>
  <si>
    <t>WAGONER COMMUNITY HOSPITAL</t>
  </si>
  <si>
    <t>Spec</t>
  </si>
  <si>
    <t>200573000A</t>
  </si>
  <si>
    <t>100699540I</t>
  </si>
  <si>
    <t>100699540H</t>
  </si>
  <si>
    <t>100806400X</t>
  </si>
  <si>
    <t>BRISTOW ENDEAVOR HEALTHCARE, LLC</t>
  </si>
  <si>
    <t>INTEGRIS BASS BEHAVIORAL</t>
  </si>
  <si>
    <t>SOUTHWESTERN MEDICAL CENTE</t>
  </si>
  <si>
    <t>ST ANTHONY HOSPITAL</t>
  </si>
  <si>
    <t>ST ANTHONY HOSPITAL RTC</t>
  </si>
  <si>
    <t>WILLOW CREST HOSPITAL-RTC</t>
  </si>
  <si>
    <t>WILLOW VIEW HOSP</t>
  </si>
  <si>
    <t>WILLOW VIEW HOSP RTC</t>
  </si>
  <si>
    <t>WILLOW VIEW HOSPITAL RTC</t>
  </si>
  <si>
    <t xml:space="preserve"> 1.4% Withhold </t>
  </si>
  <si>
    <t>200668710A</t>
  </si>
  <si>
    <t>200702430B</t>
  </si>
  <si>
    <t>200700900A</t>
  </si>
  <si>
    <t>200085660H</t>
  </si>
  <si>
    <t>200735850A</t>
  </si>
  <si>
    <t>100738360L</t>
  </si>
  <si>
    <t>100701680L</t>
  </si>
  <si>
    <t>200673510G</t>
  </si>
  <si>
    <t>100700380P</t>
  </si>
  <si>
    <t>CEDAR RIDGE HOSPITAL</t>
  </si>
  <si>
    <t>INTEGRIS BAPTIST MEDICAL CENTER</t>
  </si>
  <si>
    <t>MCCURTAIN MEMORIAL HOSPITAL</t>
  </si>
  <si>
    <t xml:space="preserve">MIDWEST REGIONAL MEDICAL </t>
  </si>
  <si>
    <t>PARKSIDE HOSPITAL  INC.</t>
  </si>
  <si>
    <t>SHADOW MOUNTAIN</t>
  </si>
  <si>
    <t xml:space="preserve">BLACKWELL REGIONAL HOSPITAL </t>
  </si>
  <si>
    <t>200285100B</t>
  </si>
  <si>
    <t>200285100C</t>
  </si>
  <si>
    <t>100697950L</t>
  </si>
  <si>
    <t>100738360O</t>
  </si>
  <si>
    <t xml:space="preserve">PARKSIDE INC RTC </t>
  </si>
  <si>
    <t>100699540P</t>
  </si>
  <si>
    <t xml:space="preserve">POSITIVE OUTCOMES RTC </t>
  </si>
  <si>
    <t>200673510E</t>
  </si>
  <si>
    <t>100689250A</t>
  </si>
  <si>
    <t>100689250B</t>
  </si>
  <si>
    <t>Effective Jan 2018</t>
  </si>
  <si>
    <t xml:space="preserve">Inpatient CY2018 SHOPP Allocation (Apr-June 2018) </t>
  </si>
  <si>
    <t xml:space="preserve">Inpatient CY2018SHOPP Allocation (Jan-Mar 2018) </t>
  </si>
  <si>
    <t xml:space="preserve"> Outpatient CY2018 SHOPP Allocation (Jan-Mar 2018) </t>
  </si>
  <si>
    <t xml:space="preserve">Total CY2018 SHOPP Allocation (Jan-Mar 2018) </t>
  </si>
  <si>
    <t xml:space="preserve"> Outpatient CY2018 SHOPP Allocation (Apr-June 2018) </t>
  </si>
  <si>
    <t xml:space="preserve">Total CY2018 SHOPP Allocation (Apr-June 2018) </t>
  </si>
  <si>
    <t xml:space="preserve">Inpatient CY2018 SHOPP Allocation (July-Sept 2018) </t>
  </si>
  <si>
    <t xml:space="preserve"> Outpatient CY2018 SHOPP Allocation (July-Sept 2018) </t>
  </si>
  <si>
    <t xml:space="preserve">Total CY2018 SHOPP Allocation (July-Sept 2018) </t>
  </si>
  <si>
    <t xml:space="preserve">Oct 2018 (FMAP Change) </t>
  </si>
  <si>
    <t xml:space="preserve">Inpatient CY2018 SHOPP Allocation (Oct-Dec 2018) </t>
  </si>
  <si>
    <t xml:space="preserve"> Total CY2018 SHOPP Allocation (Oct-Dec 2018)</t>
  </si>
  <si>
    <t xml:space="preserve"> Outpatient CY2018 SHOPP Allocation (Oct-Dec 2018) </t>
  </si>
  <si>
    <t>Inpatient CY2018 SHOPP Allocation 1.4% Withhold</t>
  </si>
  <si>
    <t xml:space="preserve"> Outpatient CY2018 SHOPP Allocation  1.4% Withhold</t>
  </si>
  <si>
    <t>200006820Z</t>
  </si>
  <si>
    <t>Updated Inpatient Hospital Access Payment</t>
  </si>
  <si>
    <t>Updated Outpatient Hospital Access Payments</t>
  </si>
  <si>
    <t>AHS SOUTHCREST HOSPITAL LLC</t>
  </si>
  <si>
    <t>Inpatient Pool</t>
  </si>
  <si>
    <t>Outpatient Pool</t>
  </si>
  <si>
    <t>Use DRG UPL Not Cost</t>
  </si>
  <si>
    <t>Taxed</t>
  </si>
  <si>
    <t>Medicaid IP Payments</t>
  </si>
  <si>
    <t>Inpatient Pro Rata Share</t>
  </si>
  <si>
    <t>Medicaid OP Payments</t>
  </si>
  <si>
    <t>Outpatient Pro Rata Share</t>
  </si>
  <si>
    <t>Private Taxed</t>
  </si>
  <si>
    <t>100701410A</t>
  </si>
  <si>
    <t>BROOKHAVEN HOSPITAL</t>
  </si>
  <si>
    <t>No</t>
  </si>
  <si>
    <t>Inpatient Private Pool</t>
  </si>
  <si>
    <t>Outpatient Private Pool</t>
  </si>
  <si>
    <t>NSGO Taxed</t>
  </si>
  <si>
    <t>Inpatient NSGO Pool</t>
  </si>
  <si>
    <t>Outpatient NSGO Pool</t>
  </si>
  <si>
    <t>Updated 2 Inpatient Hospital Access Payment</t>
  </si>
  <si>
    <t>Updated 2 Outpatient Hospital Access Payments</t>
  </si>
  <si>
    <t xml:space="preserve">UPDATED 1.4% Withhold </t>
  </si>
  <si>
    <t>Recycled NSGO Pool</t>
  </si>
  <si>
    <t>Recycled Outpatient NSGO Pool</t>
  </si>
  <si>
    <t>Updated Inpatient CY2018 SHOPP Allocation 1.4% Withhold</t>
  </si>
  <si>
    <t>Updated Outpatient CY2018 SHOPP Allocation  1.4% Withhold</t>
  </si>
  <si>
    <t>ALLIANCE HEALTH DURANT</t>
  </si>
  <si>
    <t xml:space="preserve">ALLIANCEHEALTH DEACONESS </t>
  </si>
  <si>
    <t xml:space="preserve">HILLCREST HOSPITAL CLAREMORE </t>
  </si>
  <si>
    <t xml:space="preserve">HILLCREST HOSPITAL CUSHING </t>
  </si>
  <si>
    <t xml:space="preserve">INTEGRIS MIAMI HOSPITAL </t>
  </si>
  <si>
    <t xml:space="preserve">KAY COUNTY OKLAHOMA HOSPITAL </t>
  </si>
  <si>
    <t xml:space="preserve">HILLCREST HOSPITAL PRYOR </t>
  </si>
  <si>
    <t xml:space="preserve">MERCY HOSPITAL ARDMORE </t>
  </si>
  <si>
    <t xml:space="preserve">MEMORIAL HOSPITAL </t>
  </si>
  <si>
    <t xml:space="preserve">SAINT FRANCIS HOSPITAL VINITA </t>
  </si>
  <si>
    <t xml:space="preserve">SAINT FRANCIS REGIONAL SERVICES INC </t>
  </si>
  <si>
    <t xml:space="preserve">AHS SOUTHCREST HOSPITAL LLC </t>
  </si>
  <si>
    <t xml:space="preserve">ALLIANCE HEALTH DURANT </t>
  </si>
  <si>
    <t>HILLCREST HOSPITAL PRYOR</t>
  </si>
  <si>
    <t>HILLCREST HOSPITAL CLAREMORE</t>
  </si>
  <si>
    <t>SAINT FRANCIS HOSPITAL VINITA</t>
  </si>
  <si>
    <t>SEQUOYAH COUNTY CITY OF SALLISAW HOSPITAL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</si>
</sst>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_)"/>
    <numFmt numFmtId="165" formatCode="_(* #,##0_);_(* \(#,##0\);_(* &quot;-&quot;??_);_(@_)"/>
    <numFmt numFmtId="166" formatCode="0.0000%"/>
    <numFmt numFmtId="167" formatCode="_(&quot;$&quot;* #,##0_);_(&quot;$&quot;* \(#,##0\);_(&quot;$&quot;* &quot;-&quot;??_);_(@_)"/>
  </numFmts>
  <fonts count="2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MS Sans Serif"/>
      <family val="2"/>
    </font>
    <font>
      <b/>
      <i/>
      <sz val="16"/>
      <name val="Helv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i/>
      <sz val="10"/>
      <color indexed="8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Arial"/>
    </font>
    <font>
      <b/>
      <i/>
      <sz val="10"/>
      <name val="Calibri"/>
      <family val="2"/>
      <scheme val="minor"/>
    </font>
  </fonts>
  <fills count="2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1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101">
    <xf numFmtId="0" fontId="0" fillId="0" borderId="0"/>
    <xf numFmtId="0" fontId="2" fillId="0" borderId="0"/>
    <xf numFmtId="0" fontId="2" fillId="0" borderId="0"/>
    <xf numFmtId="0" fontId="2" fillId="0" borderId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5" fillId="0" borderId="0"/>
    <xf numFmtId="0" fontId="11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7" fillId="0" borderId="0"/>
    <xf numFmtId="0" fontId="2" fillId="0" borderId="0"/>
    <xf numFmtId="0" fontId="8" fillId="0" borderId="0"/>
    <xf numFmtId="0" fontId="7" fillId="0" borderId="0"/>
    <xf numFmtId="0" fontId="2" fillId="0" borderId="0"/>
    <xf numFmtId="0" fontId="8" fillId="0" borderId="0"/>
    <xf numFmtId="0" fontId="11" fillId="0" borderId="0"/>
    <xf numFmtId="0" fontId="4" fillId="0" borderId="0"/>
    <xf numFmtId="0" fontId="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2" fillId="0" borderId="0"/>
    <xf numFmtId="0" fontId="11" fillId="15" borderId="5" applyNumberFormat="0" applyFont="0" applyAlignment="0" applyProtection="0"/>
    <xf numFmtId="0" fontId="11" fillId="15" borderId="5" applyNumberFormat="0" applyFont="0" applyAlignment="0" applyProtection="0"/>
    <xf numFmtId="0" fontId="11" fillId="15" borderId="5" applyNumberFormat="0" applyFont="0" applyAlignment="0" applyProtection="0"/>
    <xf numFmtId="0" fontId="11" fillId="15" borderId="5" applyNumberFormat="0" applyFont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44" fontId="11" fillId="0" borderId="0" applyFont="0" applyFill="0" applyBorder="0" applyAlignment="0" applyProtection="0"/>
    <xf numFmtId="0" fontId="11" fillId="0" borderId="0"/>
    <xf numFmtId="0" fontId="12" fillId="0" borderId="0"/>
    <xf numFmtId="0" fontId="26" fillId="0" borderId="0"/>
    <xf numFmtId="0" fontId="9" fillId="0" borderId="0"/>
    <xf numFmtId="43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95">
    <xf numFmtId="0" fontId="0" fillId="0" borderId="0" xfId="0"/>
    <xf numFmtId="0" fontId="0" fillId="0" borderId="0" xfId="0"/>
    <xf numFmtId="0" fontId="14" fillId="0" borderId="0" xfId="76" applyFont="1" applyBorder="1"/>
    <xf numFmtId="0" fontId="17" fillId="16" borderId="2" xfId="50" applyFont="1" applyFill="1" applyBorder="1" applyAlignment="1">
      <alignment horizontal="center" wrapText="1"/>
    </xf>
    <xf numFmtId="0" fontId="18" fillId="17" borderId="0" xfId="0" applyFont="1" applyFill="1"/>
    <xf numFmtId="43" fontId="18" fillId="0" borderId="0" xfId="33" applyFont="1"/>
    <xf numFmtId="0" fontId="18" fillId="17" borderId="0" xfId="0" applyFont="1" applyFill="1" applyAlignment="1">
      <alignment wrapText="1"/>
    </xf>
    <xf numFmtId="43" fontId="18" fillId="19" borderId="0" xfId="16" applyFont="1" applyFill="1"/>
    <xf numFmtId="43" fontId="18" fillId="20" borderId="0" xfId="16" applyFont="1" applyFill="1"/>
    <xf numFmtId="0" fontId="13" fillId="0" borderId="0" xfId="0" applyFont="1"/>
    <xf numFmtId="0" fontId="15" fillId="0" borderId="0" xfId="50" applyFont="1" applyFill="1" applyBorder="1"/>
    <xf numFmtId="0" fontId="16" fillId="2" borderId="2" xfId="2" applyFont="1" applyFill="1" applyBorder="1" applyAlignment="1">
      <alignment horizontal="center" wrapText="1"/>
    </xf>
    <xf numFmtId="0" fontId="17" fillId="2" borderId="2" xfId="50" applyFont="1" applyFill="1" applyBorder="1" applyAlignment="1">
      <alignment horizontal="center" wrapText="1"/>
    </xf>
    <xf numFmtId="0" fontId="14" fillId="0" borderId="0" xfId="76" applyFont="1" applyFill="1" applyBorder="1"/>
    <xf numFmtId="0" fontId="14" fillId="0" borderId="0" xfId="2" applyFont="1" applyFill="1" applyBorder="1"/>
    <xf numFmtId="43" fontId="19" fillId="0" borderId="3" xfId="0" applyNumberFormat="1" applyFont="1" applyBorder="1"/>
    <xf numFmtId="49" fontId="16" fillId="2" borderId="2" xfId="2" applyNumberFormat="1" applyFont="1" applyFill="1" applyBorder="1" applyAlignment="1">
      <alignment horizontal="center" wrapText="1"/>
    </xf>
    <xf numFmtId="43" fontId="19" fillId="18" borderId="4" xfId="33" applyFont="1" applyFill="1" applyBorder="1" applyAlignment="1">
      <alignment horizontal="center" wrapText="1"/>
    </xf>
    <xf numFmtId="43" fontId="0" fillId="0" borderId="0" xfId="0" applyNumberFormat="1"/>
    <xf numFmtId="0" fontId="18" fillId="0" borderId="0" xfId="0" applyFont="1" applyFill="1"/>
    <xf numFmtId="0" fontId="14" fillId="0" borderId="0" xfId="50" applyFont="1" applyFill="1" applyBorder="1"/>
    <xf numFmtId="0" fontId="0" fillId="0" borderId="0" xfId="0" applyFill="1"/>
    <xf numFmtId="0" fontId="15" fillId="21" borderId="0" xfId="50" applyFont="1" applyFill="1" applyBorder="1"/>
    <xf numFmtId="43" fontId="18" fillId="18" borderId="0" xfId="33" applyFont="1" applyFill="1" applyBorder="1" applyAlignment="1">
      <alignment horizontal="center" wrapText="1"/>
    </xf>
    <xf numFmtId="0" fontId="14" fillId="21" borderId="0" xfId="76" applyFont="1" applyFill="1" applyBorder="1"/>
    <xf numFmtId="0" fontId="14" fillId="0" borderId="0" xfId="2" applyFont="1" applyBorder="1"/>
    <xf numFmtId="0" fontId="10" fillId="0" borderId="1" xfId="89" applyFont="1" applyFill="1" applyBorder="1" applyAlignment="1">
      <alignment wrapText="1"/>
    </xf>
    <xf numFmtId="0" fontId="15" fillId="21" borderId="1" xfId="90" applyFont="1" applyFill="1" applyBorder="1" applyAlignment="1"/>
    <xf numFmtId="0" fontId="15" fillId="21" borderId="1" xfId="91" applyFont="1" applyFill="1" applyBorder="1" applyAlignment="1"/>
    <xf numFmtId="0" fontId="15" fillId="21" borderId="1" xfId="92" applyFont="1" applyFill="1" applyBorder="1" applyAlignment="1"/>
    <xf numFmtId="0" fontId="15" fillId="21" borderId="0" xfId="90" applyFont="1" applyFill="1" applyBorder="1" applyAlignment="1"/>
    <xf numFmtId="44" fontId="0" fillId="0" borderId="0" xfId="93" applyFont="1"/>
    <xf numFmtId="0" fontId="15" fillId="22" borderId="0" xfId="91" applyFont="1" applyFill="1" applyBorder="1" applyAlignment="1"/>
    <xf numFmtId="0" fontId="15" fillId="22" borderId="1" xfId="90" applyFont="1" applyFill="1" applyBorder="1" applyAlignment="1"/>
    <xf numFmtId="0" fontId="14" fillId="0" borderId="0" xfId="51" quotePrefix="1" applyNumberFormat="1" applyFont="1" applyFill="1"/>
    <xf numFmtId="0" fontId="13" fillId="0" borderId="0" xfId="0" applyFont="1" applyFill="1"/>
    <xf numFmtId="0" fontId="15" fillId="0" borderId="0" xfId="23" applyNumberFormat="1" applyFont="1" applyFill="1" applyBorder="1" applyAlignment="1">
      <alignment horizontal="center"/>
    </xf>
    <xf numFmtId="165" fontId="14" fillId="0" borderId="0" xfId="23" applyNumberFormat="1" applyFont="1" applyFill="1" applyBorder="1"/>
    <xf numFmtId="165" fontId="14" fillId="0" borderId="0" xfId="23" applyNumberFormat="1" applyFont="1" applyBorder="1"/>
    <xf numFmtId="10" fontId="16" fillId="0" borderId="0" xfId="2" applyNumberFormat="1" applyFont="1" applyFill="1" applyBorder="1" applyAlignment="1">
      <alignment horizontal="center" wrapText="1"/>
    </xf>
    <xf numFmtId="0" fontId="16" fillId="23" borderId="0" xfId="2" applyFont="1" applyFill="1" applyBorder="1"/>
    <xf numFmtId="43" fontId="16" fillId="23" borderId="0" xfId="2" applyNumberFormat="1" applyFont="1" applyFill="1" applyBorder="1"/>
    <xf numFmtId="165" fontId="16" fillId="2" borderId="2" xfId="23" applyNumberFormat="1" applyFont="1" applyFill="1" applyBorder="1" applyAlignment="1">
      <alignment horizontal="center" wrapText="1"/>
    </xf>
    <xf numFmtId="0" fontId="16" fillId="2" borderId="2" xfId="50" applyFont="1" applyFill="1" applyBorder="1" applyAlignment="1">
      <alignment horizontal="center" wrapText="1"/>
    </xf>
    <xf numFmtId="0" fontId="17" fillId="24" borderId="2" xfId="50" applyFont="1" applyFill="1" applyBorder="1" applyAlignment="1">
      <alignment horizontal="center" wrapText="1"/>
    </xf>
    <xf numFmtId="0" fontId="17" fillId="25" borderId="2" xfId="50" applyFont="1" applyFill="1" applyBorder="1" applyAlignment="1">
      <alignment horizontal="center" wrapText="1"/>
    </xf>
    <xf numFmtId="0" fontId="16" fillId="0" borderId="0" xfId="2" applyFont="1" applyFill="1" applyBorder="1" applyAlignment="1">
      <alignment horizontal="center" wrapText="1"/>
    </xf>
    <xf numFmtId="0" fontId="18" fillId="0" borderId="0" xfId="94" applyFont="1" applyFill="1" applyAlignment="1"/>
    <xf numFmtId="0" fontId="14" fillId="0" borderId="0" xfId="23" applyNumberFormat="1" applyFont="1" applyFill="1" applyBorder="1"/>
    <xf numFmtId="43" fontId="14" fillId="0" borderId="0" xfId="23" applyFont="1" applyBorder="1"/>
    <xf numFmtId="166" fontId="14" fillId="0" borderId="0" xfId="82" applyNumberFormat="1" applyFont="1" applyBorder="1"/>
    <xf numFmtId="43" fontId="14" fillId="0" borderId="0" xfId="2" applyNumberFormat="1" applyFont="1" applyBorder="1"/>
    <xf numFmtId="0" fontId="14" fillId="26" borderId="0" xfId="76" applyFont="1" applyFill="1" applyBorder="1"/>
    <xf numFmtId="0" fontId="24" fillId="26" borderId="0" xfId="50" applyFont="1" applyFill="1" applyBorder="1" applyAlignment="1">
      <alignment horizontal="center"/>
    </xf>
    <xf numFmtId="0" fontId="18" fillId="26" borderId="0" xfId="94" applyFont="1" applyFill="1" applyAlignment="1"/>
    <xf numFmtId="0" fontId="15" fillId="26" borderId="0" xfId="50" applyFont="1" applyFill="1" applyBorder="1"/>
    <xf numFmtId="0" fontId="14" fillId="26" borderId="0" xfId="2" applyFont="1" applyFill="1" applyBorder="1"/>
    <xf numFmtId="0" fontId="14" fillId="26" borderId="0" xfId="23" applyNumberFormat="1" applyFont="1" applyFill="1" applyBorder="1"/>
    <xf numFmtId="43" fontId="14" fillId="26" borderId="0" xfId="23" applyFont="1" applyFill="1" applyBorder="1"/>
    <xf numFmtId="166" fontId="14" fillId="26" borderId="0" xfId="82" applyNumberFormat="1" applyFont="1" applyFill="1" applyBorder="1"/>
    <xf numFmtId="43" fontId="14" fillId="26" borderId="0" xfId="2" applyNumberFormat="1" applyFont="1" applyFill="1" applyBorder="1"/>
    <xf numFmtId="0" fontId="25" fillId="0" borderId="0" xfId="2" applyFont="1" applyBorder="1"/>
    <xf numFmtId="0" fontId="14" fillId="0" borderId="0" xfId="23" applyNumberFormat="1" applyFont="1" applyBorder="1"/>
    <xf numFmtId="43" fontId="14" fillId="0" borderId="0" xfId="23" applyFont="1" applyFill="1" applyBorder="1"/>
    <xf numFmtId="166" fontId="14" fillId="0" borderId="0" xfId="82" applyNumberFormat="1" applyFont="1" applyFill="1" applyBorder="1"/>
    <xf numFmtId="43" fontId="14" fillId="0" borderId="0" xfId="2" applyNumberFormat="1" applyFont="1" applyFill="1" applyBorder="1"/>
    <xf numFmtId="0" fontId="15" fillId="0" borderId="0" xfId="97" applyFont="1" applyFill="1" applyBorder="1" applyAlignment="1"/>
    <xf numFmtId="166" fontId="14" fillId="0" borderId="0" xfId="83" applyNumberFormat="1" applyFont="1" applyBorder="1"/>
    <xf numFmtId="43" fontId="14" fillId="27" borderId="0" xfId="23" applyFont="1" applyFill="1" applyBorder="1"/>
    <xf numFmtId="165" fontId="14" fillId="27" borderId="0" xfId="23" applyNumberFormat="1" applyFont="1" applyFill="1" applyBorder="1"/>
    <xf numFmtId="43" fontId="14" fillId="27" borderId="0" xfId="23" applyNumberFormat="1" applyFont="1" applyFill="1" applyBorder="1"/>
    <xf numFmtId="165" fontId="14" fillId="27" borderId="0" xfId="2" applyNumberFormat="1" applyFont="1" applyFill="1" applyBorder="1"/>
    <xf numFmtId="43" fontId="14" fillId="0" borderId="0" xfId="23" applyNumberFormat="1" applyFont="1" applyBorder="1"/>
    <xf numFmtId="0" fontId="27" fillId="0" borderId="0" xfId="23" applyNumberFormat="1" applyFont="1" applyFill="1" applyBorder="1"/>
    <xf numFmtId="43" fontId="14" fillId="27" borderId="0" xfId="23" applyNumberFormat="1" applyFont="1" applyFill="1" applyBorder="1" applyAlignment="1">
      <alignment horizontal="center"/>
    </xf>
    <xf numFmtId="0" fontId="18" fillId="0" borderId="0" xfId="95" applyFont="1" applyFill="1"/>
    <xf numFmtId="0" fontId="17" fillId="28" borderId="0" xfId="50" applyFont="1" applyFill="1" applyBorder="1" applyAlignment="1">
      <alignment horizontal="center" wrapText="1"/>
    </xf>
    <xf numFmtId="1" fontId="19" fillId="0" borderId="0" xfId="0" applyNumberFormat="1" applyFont="1" applyAlignment="1">
      <alignment horizontal="center" wrapText="1"/>
    </xf>
    <xf numFmtId="0" fontId="0" fillId="28" borderId="0" xfId="0" applyFill="1"/>
    <xf numFmtId="0" fontId="15" fillId="28" borderId="0" xfId="50" applyFont="1" applyFill="1" applyBorder="1"/>
    <xf numFmtId="49" fontId="18" fillId="0" borderId="0" xfId="33" applyNumberFormat="1" applyFont="1"/>
    <xf numFmtId="1" fontId="18" fillId="0" borderId="0" xfId="33" applyNumberFormat="1" applyFont="1"/>
    <xf numFmtId="0" fontId="18" fillId="0" borderId="0" xfId="0" applyFont="1"/>
    <xf numFmtId="14" fontId="18" fillId="0" borderId="0" xfId="0" applyNumberFormat="1" applyFont="1"/>
    <xf numFmtId="43" fontId="18" fillId="0" borderId="0" xfId="0" applyNumberFormat="1" applyFont="1"/>
    <xf numFmtId="43" fontId="18" fillId="0" borderId="0" xfId="98" applyFont="1"/>
    <xf numFmtId="49" fontId="0" fillId="0" borderId="0" xfId="0" applyNumberFormat="1"/>
    <xf numFmtId="49" fontId="13" fillId="0" borderId="0" xfId="0" applyNumberFormat="1" applyFont="1"/>
    <xf numFmtId="1" fontId="13" fillId="0" borderId="0" xfId="0" applyNumberFormat="1" applyFont="1"/>
    <xf numFmtId="1" fontId="0" fillId="0" borderId="0" xfId="0" applyNumberFormat="1"/>
    <xf numFmtId="0" fontId="18" fillId="0" borderId="0" xfId="45" applyFont="1" applyFill="1"/>
    <xf numFmtId="49" fontId="19" fillId="0" borderId="0" xfId="0" applyNumberFormat="1" applyFont="1" applyBorder="1" applyAlignment="1">
      <alignment horizontal="center" wrapText="1"/>
    </xf>
    <xf numFmtId="167" fontId="14" fillId="0" borderId="0" xfId="100" applyNumberFormat="1" applyFont="1" applyBorder="1"/>
    <xf numFmtId="10" fontId="14" fillId="0" borderId="0" xfId="99" applyNumberFormat="1" applyFont="1" applyFill="1" applyBorder="1"/>
    <xf numFmtId="43" fontId="18" fillId="0" borderId="0" xfId="33" applyFont="1" applyFill="1"/>
  </cellXfs>
  <cellStyles count="101">
    <cellStyle name="£Z_x0004_Ç_x0006_^_x0004_" xfId="1"/>
    <cellStyle name="£Z_x0004_Ç_x0006_^_x0004_ 2" xfId="2"/>
    <cellStyle name="£Z_x0004_Ç_x0006_^_x0004_ 2 2" xfId="3"/>
    <cellStyle name="20% - Accent1 2" xfId="4"/>
    <cellStyle name="20% - Accent2 2" xfId="5"/>
    <cellStyle name="20% - Accent3 2" xfId="6"/>
    <cellStyle name="20% - Accent4 2" xfId="7"/>
    <cellStyle name="20% - Accent5 2" xfId="8"/>
    <cellStyle name="20% - Accent6 2" xfId="9"/>
    <cellStyle name="40% - Accent1 2" xfId="10"/>
    <cellStyle name="40% - Accent2 2" xfId="11"/>
    <cellStyle name="40% - Accent3 2" xfId="12"/>
    <cellStyle name="40% - Accent4 2" xfId="13"/>
    <cellStyle name="40% - Accent5 2" xfId="14"/>
    <cellStyle name="40% - Accent6 2" xfId="15"/>
    <cellStyle name="Comma" xfId="98" builtinId="3"/>
    <cellStyle name="Comma 10" xfId="16"/>
    <cellStyle name="Comma 2" xfId="17"/>
    <cellStyle name="Comma 2 2" xfId="18"/>
    <cellStyle name="Comma 2 3" xfId="19"/>
    <cellStyle name="Comma 2 3 2" xfId="20"/>
    <cellStyle name="Comma 2 3 2 2" xfId="21"/>
    <cellStyle name="Comma 2 4" xfId="22"/>
    <cellStyle name="Comma 2 4 2" xfId="23"/>
    <cellStyle name="Comma 2 5" xfId="24"/>
    <cellStyle name="Comma 3" xfId="25"/>
    <cellStyle name="Comma 4" xfId="26"/>
    <cellStyle name="Comma 5" xfId="27"/>
    <cellStyle name="Comma 5 2" xfId="28"/>
    <cellStyle name="Comma 5 3" xfId="29"/>
    <cellStyle name="Comma 6" xfId="30"/>
    <cellStyle name="Comma 7" xfId="31"/>
    <cellStyle name="Comma 8" xfId="32"/>
    <cellStyle name="Comma 8 2" xfId="33"/>
    <cellStyle name="Comma 8 3" xfId="34"/>
    <cellStyle name="Comma 8 4" xfId="35"/>
    <cellStyle name="Comma 9" xfId="36"/>
    <cellStyle name="Comma 9 2" xfId="37"/>
    <cellStyle name="Currency" xfId="93" builtinId="4"/>
    <cellStyle name="Currency 2" xfId="100"/>
    <cellStyle name="Normal" xfId="0" builtinId="0"/>
    <cellStyle name="Normal - Style1" xfId="38"/>
    <cellStyle name="Normal 10" xfId="39"/>
    <cellStyle name="Normal 11" xfId="40"/>
    <cellStyle name="Normal 12" xfId="41"/>
    <cellStyle name="Normal 13" xfId="42"/>
    <cellStyle name="Normal 13 2" xfId="43"/>
    <cellStyle name="Normal 14" xfId="44"/>
    <cellStyle name="Normal 14 2" xfId="45"/>
    <cellStyle name="Normal 14 3" xfId="46"/>
    <cellStyle name="Normal 14 4" xfId="95"/>
    <cellStyle name="Normal 15" xfId="47"/>
    <cellStyle name="Normal 15 2" xfId="48"/>
    <cellStyle name="Normal 15 3" xfId="49"/>
    <cellStyle name="Normal 16" xfId="96"/>
    <cellStyle name="Normal 2" xfId="50"/>
    <cellStyle name="Normal 2 2" xfId="51"/>
    <cellStyle name="Normal 2 2 2" xfId="52"/>
    <cellStyle name="Normal 2 2 3" xfId="53"/>
    <cellStyle name="Normal 2 2 3 2" xfId="54"/>
    <cellStyle name="Normal 2 2 3 3" xfId="55"/>
    <cellStyle name="Normal 2 3" xfId="56"/>
    <cellStyle name="Normal 2 4" xfId="57"/>
    <cellStyle name="Normal 3" xfId="58"/>
    <cellStyle name="Normal 3 2" xfId="59"/>
    <cellStyle name="Normal 3 2 2" xfId="60"/>
    <cellStyle name="Normal 3 2 2 2" xfId="61"/>
    <cellStyle name="Normal 3 3" xfId="62"/>
    <cellStyle name="Normal 4" xfId="63"/>
    <cellStyle name="Normal 4 2" xfId="64"/>
    <cellStyle name="Normal 4 3" xfId="65"/>
    <cellStyle name="Normal 5" xfId="66"/>
    <cellStyle name="Normal 5 2" xfId="67"/>
    <cellStyle name="Normal 55" xfId="94"/>
    <cellStyle name="Normal 6" xfId="68"/>
    <cellStyle name="Normal 6 2" xfId="69"/>
    <cellStyle name="Normal 6 3" xfId="70"/>
    <cellStyle name="Normal 7" xfId="71"/>
    <cellStyle name="Normal 8" xfId="72"/>
    <cellStyle name="Normal 9" xfId="73"/>
    <cellStyle name="Normal 9 2" xfId="74"/>
    <cellStyle name="Normal 9 3" xfId="75"/>
    <cellStyle name="Normal_billed, ffs, tpl" xfId="97"/>
    <cellStyle name="Normal_prov fee mcare #s" xfId="76"/>
    <cellStyle name="Normal_Sheet1 2" xfId="89"/>
    <cellStyle name="Normal_Sheet2" xfId="90"/>
    <cellStyle name="Normal_Sheet2_1" xfId="91"/>
    <cellStyle name="Normal_SHOPP UPL sfy11" xfId="92"/>
    <cellStyle name="Note 2" xfId="77"/>
    <cellStyle name="Note 2 2" xfId="78"/>
    <cellStyle name="Note 2 3" xfId="79"/>
    <cellStyle name="Note 3" xfId="80"/>
    <cellStyle name="Percent" xfId="99" builtinId="5"/>
    <cellStyle name="Percent 2" xfId="81"/>
    <cellStyle name="Percent 2 2" xfId="82"/>
    <cellStyle name="Percent 3" xfId="83"/>
    <cellStyle name="Percent 4" xfId="84"/>
    <cellStyle name="Percent 5" xfId="85"/>
    <cellStyle name="Percent 6" xfId="86"/>
    <cellStyle name="Percent 7" xfId="87"/>
    <cellStyle name="Percent 8" xfId="88"/>
  </cellStyles>
  <dxfs count="3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2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eus\SYS\Dept\EFI\Shared\Projects\Forecaster\Hospital%20Files\330203v7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eus\SYS\Shared\Projects\State%20Assoc%20Clients\2005\Templates\Medicare%20Margins\STATE%20Medicare%20Margins%206_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eus\SYS\DOCUME~1\KKRAWIEC\LOCALS~1\Temp\Temporary%20Directory%201%20for%20HURT%20Analysis%209.0.zip\MA%20Rate%20Growth%201997-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IAL%20SERVICES/FINANCIAL%20MANAGEMENT/kellyt/Finance/Hospital/Assessment/SHOPP/SHOPP%20Assessment%20and%20UPL%20Calculations/2018%20SHOPP%20final%20docs/2018%20Hospital%20Assessment%20&amp;%20Payment%20final%20FFY18%20FMAP%20v2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IAL%20SERVICES/FINANCIAL%20MANAGEMENT/kellyt/Finance/Hospital/Assessment/SHOPP/SHOPP%20Assessment%20and%20UPL%20Calculations/2018%20SHOPP%20final%20docs/2018%20Hospital%20Assessment%20&amp;%20Payment%20final%20FFY18%20FMAP%20v3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IAL%20SERVICES/FINANCIAL%20MANAGEMENT/kellyt/Finance/Hospital/Assessment/SHOPP/SHOPP%20Assessment%20and%20UPL%20Calculations/2018%20SHOPP%20final%20docs/2018%20Hospital%20Assessment%20&amp;%20Payment%20final%20FFY19%20FMAP%20v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Contents"/>
      <sheetName val="Ref Data"/>
      <sheetName val="Raw Data"/>
      <sheetName val="Hospital Facility Data"/>
      <sheetName val="CAH Data"/>
      <sheetName val="Post-Acute Care Data"/>
      <sheetName val="Hospital Trends"/>
      <sheetName val="Post-Acute Trends"/>
      <sheetName val="CAH Trends"/>
      <sheetName val="GME Residents"/>
      <sheetName val="CAH-PPS Factors"/>
      <sheetName val="CAH Inpatient"/>
      <sheetName val="CAH Outpatient"/>
      <sheetName val="GME Cap Increase"/>
      <sheetName val="Hospital Medicare Data"/>
      <sheetName val="SNF Medicare Data"/>
      <sheetName val="Inliers"/>
      <sheetName val="Outliers"/>
      <sheetName val="IME"/>
      <sheetName val="DSH"/>
      <sheetName val="Capital Inliers"/>
      <sheetName val="Capital Outliers"/>
      <sheetName val="SCH MDH"/>
      <sheetName val="DME"/>
      <sheetName val="BadDebt"/>
      <sheetName val="Psych"/>
      <sheetName val="Rehab"/>
      <sheetName val="Outpatient"/>
      <sheetName val="Fee Based"/>
      <sheetName val="Ambulance"/>
      <sheetName val="RHC"/>
      <sheetName val="SNF"/>
      <sheetName val="Swingbeds-PPS"/>
      <sheetName val="HomeHealth"/>
      <sheetName val="Network"/>
      <sheetName val="PPS Summary"/>
      <sheetName val="CAH Summary"/>
      <sheetName val="Appendix A"/>
      <sheetName val="Appendix 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Contents"/>
      <sheetName val="Hospital_List"/>
      <sheetName val="Hospital_Services"/>
      <sheetName val="Hospital_Rpt"/>
      <sheetName val="Hospital_Details"/>
      <sheetName val="State_Rpt"/>
      <sheetName val="State_Distribution"/>
      <sheetName val="Custom_Groups"/>
      <sheetName val="Custom_Totals"/>
      <sheetName val="Custom_Rpt1"/>
      <sheetName val="Custom_Rpt2"/>
      <sheetName val="Custom_Rpt3"/>
      <sheetName val="Custom_Rpt4"/>
      <sheetName val="Hospital_Data"/>
      <sheetName val="Margin Data"/>
      <sheetName val="Cost Report Data"/>
    </sheetNames>
    <sheetDataSet>
      <sheetData sheetId="0"/>
      <sheetData sheetId="1"/>
      <sheetData sheetId="2"/>
      <sheetData sheetId="3" refreshError="1"/>
      <sheetData sheetId="4" refreshError="1"/>
      <sheetData sheetId="5" refreshError="1">
        <row r="13">
          <cell r="A13" t="str">
            <v xml:space="preserve">     Revenues</v>
          </cell>
          <cell r="B13" t="str">
            <v>TOT_REV</v>
          </cell>
          <cell r="C13" t="str">
            <v>INP_REV+OUT_REV+GME_REV+ SUB_I_REV+ SUB_II_REV+ SNF_REV+ HHA_REV</v>
          </cell>
          <cell r="D13" t="str">
            <v/>
          </cell>
          <cell r="E13" t="str">
            <v/>
          </cell>
          <cell r="F13" t="str">
            <v/>
          </cell>
          <cell r="G13" t="str">
            <v/>
          </cell>
          <cell r="H13" t="str">
            <v/>
          </cell>
          <cell r="I13" t="str">
            <v/>
          </cell>
          <cell r="J13" t="str">
            <v/>
          </cell>
          <cell r="L13" t="e">
            <v>#VALUE!</v>
          </cell>
          <cell r="M13" t="e">
            <v>#VALUE!</v>
          </cell>
          <cell r="N13" t="e">
            <v>#VALUE!</v>
          </cell>
          <cell r="O13" t="e">
            <v>#VALUE!</v>
          </cell>
          <cell r="P13" t="e">
            <v>#VALUE!</v>
          </cell>
          <cell r="Q13" t="e">
            <v>#VALUE!</v>
          </cell>
          <cell r="R13" t="e">
            <v>#VALUE!</v>
          </cell>
        </row>
        <row r="14">
          <cell r="A14" t="str">
            <v xml:space="preserve">    Costs</v>
          </cell>
          <cell r="B14" t="str">
            <v>TOT_COST</v>
          </cell>
          <cell r="C14" t="str">
            <v>INP_COST+ OUT_COST+ GME_COST+ SUB_I_COST+ SUB_II_COST+ SNF_COST+ HHA_COST</v>
          </cell>
          <cell r="D14" t="str">
            <v/>
          </cell>
          <cell r="E14" t="str">
            <v/>
          </cell>
          <cell r="F14" t="str">
            <v/>
          </cell>
          <cell r="G14" t="str">
            <v/>
          </cell>
          <cell r="H14" t="str">
            <v/>
          </cell>
          <cell r="I14" t="str">
            <v/>
          </cell>
          <cell r="J14" t="str">
            <v/>
          </cell>
          <cell r="L14" t="e">
            <v>#VALUE!</v>
          </cell>
          <cell r="M14" t="e">
            <v>#VALUE!</v>
          </cell>
          <cell r="N14" t="e">
            <v>#VALUE!</v>
          </cell>
          <cell r="O14" t="e">
            <v>#VALUE!</v>
          </cell>
          <cell r="P14" t="e">
            <v>#VALUE!</v>
          </cell>
          <cell r="Q14" t="e">
            <v>#VALUE!</v>
          </cell>
          <cell r="R14" t="e">
            <v>#VALUE!</v>
          </cell>
        </row>
        <row r="15">
          <cell r="A15" t="str">
            <v xml:space="preserve">    Gains/(Losses)</v>
          </cell>
          <cell r="B15" t="str">
            <v>TOT_GL</v>
          </cell>
          <cell r="C15" t="str">
            <v>TOT_REV - TOT_COST</v>
          </cell>
          <cell r="D15" t="str">
            <v/>
          </cell>
          <cell r="E15" t="str">
            <v/>
          </cell>
          <cell r="F15" t="str">
            <v/>
          </cell>
          <cell r="G15" t="str">
            <v/>
          </cell>
          <cell r="H15" t="str">
            <v/>
          </cell>
          <cell r="I15" t="str">
            <v/>
          </cell>
          <cell r="J15" t="str">
            <v/>
          </cell>
          <cell r="L15" t="e">
            <v>#VALUE!</v>
          </cell>
          <cell r="M15" t="e">
            <v>#VALUE!</v>
          </cell>
          <cell r="N15" t="e">
            <v>#VALUE!</v>
          </cell>
          <cell r="O15" t="e">
            <v>#VALUE!</v>
          </cell>
          <cell r="P15" t="e">
            <v>#VALUE!</v>
          </cell>
          <cell r="Q15" t="e">
            <v>#VALUE!</v>
          </cell>
          <cell r="R15" t="e">
            <v>#VALUE!</v>
          </cell>
        </row>
        <row r="19">
          <cell r="A19" t="str">
            <v>Total Inpatient Revenue</v>
          </cell>
          <cell r="B19" t="str">
            <v>INP_REV</v>
          </cell>
          <cell r="D19" t="str">
            <v/>
          </cell>
          <cell r="E19" t="str">
            <v/>
          </cell>
          <cell r="F19" t="str">
            <v/>
          </cell>
          <cell r="G19" t="str">
            <v/>
          </cell>
          <cell r="H19" t="str">
            <v/>
          </cell>
          <cell r="I19" t="str">
            <v/>
          </cell>
          <cell r="J19" t="str">
            <v/>
          </cell>
          <cell r="L19" t="str">
            <v/>
          </cell>
          <cell r="M19" t="str">
            <v/>
          </cell>
          <cell r="N19" t="str">
            <v/>
          </cell>
          <cell r="O19" t="str">
            <v/>
          </cell>
          <cell r="P19" t="str">
            <v/>
          </cell>
          <cell r="Q19" t="str">
            <v/>
          </cell>
          <cell r="R19" t="str">
            <v/>
          </cell>
        </row>
        <row r="22">
          <cell r="A22" t="str">
            <v>Total Payments (Lines 8-15)</v>
          </cell>
          <cell r="B22" t="str">
            <v>F1833</v>
          </cell>
          <cell r="C22" t="str">
            <v>Worksheet E, Pt A Column 1, Line 16</v>
          </cell>
          <cell r="D22" t="str">
            <v>No Data</v>
          </cell>
          <cell r="E22" t="str">
            <v>No Data</v>
          </cell>
          <cell r="F22" t="str">
            <v>No Data</v>
          </cell>
          <cell r="G22" t="str">
            <v>No Data</v>
          </cell>
          <cell r="H22" t="str">
            <v>No Data</v>
          </cell>
          <cell r="I22" t="str">
            <v>No Data</v>
          </cell>
          <cell r="J22" t="str">
            <v>No Data</v>
          </cell>
          <cell r="L22" t="str">
            <v>No Data</v>
          </cell>
          <cell r="M22" t="str">
            <v>No Data</v>
          </cell>
          <cell r="N22" t="str">
            <v>No Data</v>
          </cell>
          <cell r="O22" t="str">
            <v>No Data</v>
          </cell>
          <cell r="P22" t="str">
            <v>No Data</v>
          </cell>
          <cell r="Q22" t="str">
            <v>No Data</v>
          </cell>
          <cell r="R22" t="str">
            <v>No Data</v>
          </cell>
        </row>
        <row r="23">
          <cell r="A23" t="str">
            <v>Direct GME Payment</v>
          </cell>
          <cell r="B23" t="str">
            <v>F1828</v>
          </cell>
          <cell r="C23" t="str">
            <v>Worksheet E, Pt A Column 1, Line 11</v>
          </cell>
          <cell r="D23" t="str">
            <v>No Data</v>
          </cell>
          <cell r="E23" t="str">
            <v>No Data</v>
          </cell>
          <cell r="F23" t="str">
            <v>No Data</v>
          </cell>
          <cell r="G23" t="str">
            <v>No Data</v>
          </cell>
          <cell r="H23" t="str">
            <v>No Data</v>
          </cell>
          <cell r="I23" t="str">
            <v>No Data</v>
          </cell>
          <cell r="J23" t="str">
            <v>No Data</v>
          </cell>
          <cell r="L23" t="str">
            <v>No Data</v>
          </cell>
          <cell r="M23" t="str">
            <v>No Data</v>
          </cell>
          <cell r="N23" t="str">
            <v>No Data</v>
          </cell>
          <cell r="O23" t="str">
            <v>No Data</v>
          </cell>
          <cell r="P23" t="str">
            <v>No Data</v>
          </cell>
          <cell r="Q23" t="str">
            <v>No Data</v>
          </cell>
          <cell r="R23" t="str">
            <v>No Data</v>
          </cell>
        </row>
        <row r="24">
          <cell r="A24" t="str">
            <v>Reimbursable Bad Debt</v>
          </cell>
          <cell r="B24" t="str">
            <v>F1838</v>
          </cell>
          <cell r="C24" t="str">
            <v>Worksheet E, Pt A Column 1, Line 21</v>
          </cell>
          <cell r="D24" t="str">
            <v>No Data</v>
          </cell>
          <cell r="E24" t="str">
            <v>No Data</v>
          </cell>
          <cell r="F24" t="str">
            <v>No Data</v>
          </cell>
          <cell r="G24" t="str">
            <v>No Data</v>
          </cell>
          <cell r="H24" t="str">
            <v>No Data</v>
          </cell>
          <cell r="I24" t="str">
            <v>No Data</v>
          </cell>
          <cell r="J24" t="str">
            <v>No Data</v>
          </cell>
          <cell r="L24" t="str">
            <v>No Data</v>
          </cell>
          <cell r="M24" t="str">
            <v>No Data</v>
          </cell>
          <cell r="N24" t="str">
            <v>No Data</v>
          </cell>
          <cell r="O24" t="str">
            <v>No Data</v>
          </cell>
          <cell r="P24" t="str">
            <v>No Data</v>
          </cell>
          <cell r="Q24" t="str">
            <v>No Data</v>
          </cell>
          <cell r="R24" t="str">
            <v>No Data</v>
          </cell>
        </row>
        <row r="25">
          <cell r="A25" t="str">
            <v>Reimbursable Bad Debt Adjustment</v>
          </cell>
          <cell r="B25" t="str">
            <v>F1838A</v>
          </cell>
          <cell r="C25" t="str">
            <v>Worksheet E, Pt A Column 1, Line 21.01</v>
          </cell>
          <cell r="D25" t="str">
            <v>No Data</v>
          </cell>
          <cell r="E25" t="str">
            <v>No Data</v>
          </cell>
          <cell r="F25" t="str">
            <v>No Data</v>
          </cell>
          <cell r="G25" t="str">
            <v>No Data</v>
          </cell>
          <cell r="H25" t="str">
            <v>No Data</v>
          </cell>
          <cell r="I25" t="str">
            <v>No Data</v>
          </cell>
          <cell r="J25" t="str">
            <v>No Data</v>
          </cell>
          <cell r="L25" t="str">
            <v>No Data</v>
          </cell>
          <cell r="M25" t="str">
            <v>No Data</v>
          </cell>
          <cell r="N25" t="str">
            <v>No Data</v>
          </cell>
          <cell r="O25" t="str">
            <v>No Data</v>
          </cell>
          <cell r="P25" t="str">
            <v>No Data</v>
          </cell>
          <cell r="Q25" t="str">
            <v>No Data</v>
          </cell>
          <cell r="R25" t="str">
            <v>No Data</v>
          </cell>
        </row>
        <row r="26">
          <cell r="A26" t="str">
            <v>Payment for Inpatient Program Capital</v>
          </cell>
          <cell r="B26" t="str">
            <v>F1826</v>
          </cell>
          <cell r="C26" t="str">
            <v>Worksheet E, Pt A Column 1, Line 9</v>
          </cell>
          <cell r="D26" t="str">
            <v>No Data</v>
          </cell>
          <cell r="E26" t="str">
            <v>No Data</v>
          </cell>
          <cell r="F26" t="str">
            <v>No Data</v>
          </cell>
          <cell r="G26" t="str">
            <v>No Data</v>
          </cell>
          <cell r="H26" t="str">
            <v>No Data</v>
          </cell>
          <cell r="I26" t="str">
            <v>No Data</v>
          </cell>
          <cell r="J26" t="str">
            <v>No Data</v>
          </cell>
          <cell r="L26" t="str">
            <v>No Data</v>
          </cell>
          <cell r="M26" t="str">
            <v>No Data</v>
          </cell>
          <cell r="N26" t="str">
            <v>No Data</v>
          </cell>
          <cell r="O26" t="str">
            <v>No Data</v>
          </cell>
          <cell r="P26" t="str">
            <v>No Data</v>
          </cell>
          <cell r="Q26" t="str">
            <v>No Data</v>
          </cell>
          <cell r="R26" t="str">
            <v>No Data</v>
          </cell>
        </row>
        <row r="28">
          <cell r="A28" t="str">
            <v>Managed Care IME Payment</v>
          </cell>
          <cell r="B28" t="str">
            <v>FORMULA_T</v>
          </cell>
          <cell r="C28" t="str">
            <v>( [SIM_MC_PMTS] / [INLIER_SIM_MC_PMTS] ) * F_1820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</row>
        <row r="32">
          <cell r="A32" t="str">
            <v>Cost of covered services</v>
          </cell>
          <cell r="B32" t="str">
            <v>H635</v>
          </cell>
          <cell r="C32" t="str">
            <v>Worksheet E-3, Part II Column 1 , Line 19</v>
          </cell>
          <cell r="D32" t="str">
            <v>No Data</v>
          </cell>
          <cell r="E32" t="str">
            <v>No Data</v>
          </cell>
          <cell r="F32" t="str">
            <v>No Data</v>
          </cell>
          <cell r="G32" t="str">
            <v>No Data</v>
          </cell>
          <cell r="H32" t="str">
            <v>No Data</v>
          </cell>
          <cell r="I32" t="str">
            <v>No Data</v>
          </cell>
          <cell r="J32" t="str">
            <v>No Data</v>
          </cell>
          <cell r="L32" t="str">
            <v>No Data</v>
          </cell>
          <cell r="M32" t="str">
            <v>No Data</v>
          </cell>
          <cell r="N32" t="str">
            <v>No Data</v>
          </cell>
          <cell r="O32" t="str">
            <v>No Data</v>
          </cell>
          <cell r="P32" t="str">
            <v>No Data</v>
          </cell>
          <cell r="Q32" t="str">
            <v>No Data</v>
          </cell>
          <cell r="R32" t="str">
            <v>No Data</v>
          </cell>
        </row>
        <row r="35">
          <cell r="A35" t="str">
            <v>Total Inpatient Cost</v>
          </cell>
          <cell r="B35" t="str">
            <v>INP_COST</v>
          </cell>
          <cell r="D35" t="str">
            <v>No Data</v>
          </cell>
          <cell r="E35" t="str">
            <v/>
          </cell>
          <cell r="F35" t="str">
            <v/>
          </cell>
          <cell r="G35" t="str">
            <v/>
          </cell>
          <cell r="H35" t="str">
            <v/>
          </cell>
          <cell r="I35" t="str">
            <v/>
          </cell>
          <cell r="J35" t="str">
            <v/>
          </cell>
          <cell r="L35" t="str">
            <v>No Data</v>
          </cell>
          <cell r="M35" t="e">
            <v>#VALUE!</v>
          </cell>
          <cell r="N35" t="e">
            <v>#VALUE!</v>
          </cell>
          <cell r="O35" t="e">
            <v>#VALUE!</v>
          </cell>
          <cell r="P35" t="e">
            <v>#VALUE!</v>
          </cell>
          <cell r="Q35" t="e">
            <v>#VALUE!</v>
          </cell>
          <cell r="R35" t="e">
            <v>#VALUE!</v>
          </cell>
        </row>
        <row r="38">
          <cell r="A38" t="str">
            <v>Total Medicare IP Operating Costs Incl. Pass Throughs</v>
          </cell>
          <cell r="B38" t="str">
            <v>F949</v>
          </cell>
          <cell r="C38" t="str">
            <v>Worksheet D-1, Pt II Column 1, Line 49</v>
          </cell>
          <cell r="D38" t="str">
            <v>No Data</v>
          </cell>
          <cell r="E38" t="str">
            <v>No Data</v>
          </cell>
          <cell r="F38" t="str">
            <v>No Data</v>
          </cell>
          <cell r="G38" t="str">
            <v>No Data</v>
          </cell>
          <cell r="H38" t="str">
            <v>No Data</v>
          </cell>
          <cell r="I38" t="str">
            <v>No Data</v>
          </cell>
          <cell r="J38" t="str">
            <v>No Data</v>
          </cell>
          <cell r="L38" t="str">
            <v>No Data</v>
          </cell>
          <cell r="M38" t="str">
            <v>No Data</v>
          </cell>
          <cell r="N38" t="str">
            <v>No Data</v>
          </cell>
          <cell r="O38" t="str">
            <v>No Data</v>
          </cell>
          <cell r="P38" t="str">
            <v>No Data</v>
          </cell>
          <cell r="Q38" t="str">
            <v>No Data</v>
          </cell>
          <cell r="R38" t="str">
            <v>No Data</v>
          </cell>
        </row>
        <row r="39">
          <cell r="A39" t="str">
            <v>Net Organ Acquisition Cost-kidney</v>
          </cell>
          <cell r="B39" t="str">
            <v>H65</v>
          </cell>
          <cell r="C39" t="str">
            <v>Worksheet D-6, Part III Column 1, Line 61-kidney</v>
          </cell>
          <cell r="D39" t="str">
            <v>No Data</v>
          </cell>
          <cell r="E39" t="str">
            <v>No Data</v>
          </cell>
          <cell r="F39" t="str">
            <v>No Data</v>
          </cell>
          <cell r="G39" t="str">
            <v>No Data</v>
          </cell>
          <cell r="H39" t="str">
            <v>No Data</v>
          </cell>
          <cell r="I39" t="str">
            <v>No Data</v>
          </cell>
          <cell r="J39" t="str">
            <v>No Data</v>
          </cell>
          <cell r="L39" t="str">
            <v>No Data</v>
          </cell>
          <cell r="M39" t="str">
            <v>No Data</v>
          </cell>
          <cell r="N39" t="str">
            <v>No Data</v>
          </cell>
          <cell r="O39" t="str">
            <v>No Data</v>
          </cell>
          <cell r="P39" t="str">
            <v>No Data</v>
          </cell>
          <cell r="Q39" t="str">
            <v>No Data</v>
          </cell>
          <cell r="R39" t="str">
            <v>No Data</v>
          </cell>
        </row>
        <row r="40">
          <cell r="A40" t="str">
            <v>Net Organ Acquisition Cost-heart</v>
          </cell>
          <cell r="B40" t="str">
            <v>H66</v>
          </cell>
          <cell r="C40" t="str">
            <v>Worksheet D-6, Part III Column 1, Line 61-heart</v>
          </cell>
          <cell r="D40" t="str">
            <v>No Data</v>
          </cell>
          <cell r="E40" t="str">
            <v>No Data</v>
          </cell>
          <cell r="F40" t="str">
            <v>No Data</v>
          </cell>
          <cell r="G40" t="str">
            <v>No Data</v>
          </cell>
          <cell r="H40" t="str">
            <v>No Data</v>
          </cell>
          <cell r="I40" t="str">
            <v>No Data</v>
          </cell>
          <cell r="J40" t="str">
            <v>No Data</v>
          </cell>
          <cell r="L40" t="str">
            <v>No Data</v>
          </cell>
          <cell r="M40" t="str">
            <v>No Data</v>
          </cell>
          <cell r="N40" t="str">
            <v>No Data</v>
          </cell>
          <cell r="O40" t="str">
            <v>No Data</v>
          </cell>
          <cell r="P40" t="str">
            <v>No Data</v>
          </cell>
          <cell r="Q40" t="str">
            <v>No Data</v>
          </cell>
          <cell r="R40" t="str">
            <v>No Data</v>
          </cell>
        </row>
        <row r="41">
          <cell r="A41" t="str">
            <v>Net Organ Acquisition Cost-liver</v>
          </cell>
          <cell r="B41" t="str">
            <v>H67</v>
          </cell>
          <cell r="C41" t="str">
            <v>Worksheet D-6, Part III Column 1, Line 61-liver</v>
          </cell>
          <cell r="D41" t="str">
            <v>No Data</v>
          </cell>
          <cell r="E41" t="str">
            <v>No Data</v>
          </cell>
          <cell r="F41" t="str">
            <v>No Data</v>
          </cell>
          <cell r="G41" t="str">
            <v>No Data</v>
          </cell>
          <cell r="H41" t="str">
            <v>No Data</v>
          </cell>
          <cell r="I41" t="str">
            <v>No Data</v>
          </cell>
          <cell r="J41" t="str">
            <v>No Data</v>
          </cell>
          <cell r="L41" t="str">
            <v>No Data</v>
          </cell>
          <cell r="M41" t="str">
            <v>No Data</v>
          </cell>
          <cell r="N41" t="str">
            <v>No Data</v>
          </cell>
          <cell r="O41" t="str">
            <v>No Data</v>
          </cell>
          <cell r="P41" t="str">
            <v>No Data</v>
          </cell>
          <cell r="Q41" t="str">
            <v>No Data</v>
          </cell>
          <cell r="R41" t="str">
            <v>No Data</v>
          </cell>
        </row>
        <row r="42">
          <cell r="A42" t="str">
            <v>Net Organ Acquisition Cost-lung</v>
          </cell>
          <cell r="B42" t="str">
            <v>H68</v>
          </cell>
          <cell r="C42" t="str">
            <v>Worksheet D-6, Part III Column 1, Line 61-lung</v>
          </cell>
          <cell r="D42" t="str">
            <v>No Data</v>
          </cell>
          <cell r="E42" t="str">
            <v>No Data</v>
          </cell>
          <cell r="F42" t="str">
            <v>No Data</v>
          </cell>
          <cell r="G42" t="str">
            <v>No Data</v>
          </cell>
          <cell r="H42" t="str">
            <v>No Data</v>
          </cell>
          <cell r="I42" t="str">
            <v>No Data</v>
          </cell>
          <cell r="J42" t="str">
            <v>No Data</v>
          </cell>
          <cell r="L42" t="str">
            <v>No Data</v>
          </cell>
          <cell r="M42" t="str">
            <v>No Data</v>
          </cell>
          <cell r="N42" t="str">
            <v>No Data</v>
          </cell>
          <cell r="O42" t="str">
            <v>No Data</v>
          </cell>
          <cell r="P42" t="str">
            <v>No Data</v>
          </cell>
          <cell r="Q42" t="str">
            <v>No Data</v>
          </cell>
          <cell r="R42" t="str">
            <v>No Data</v>
          </cell>
        </row>
        <row r="50">
          <cell r="A50" t="str">
            <v>Inpatient Gain/Loss</v>
          </cell>
          <cell r="B50" t="str">
            <v>INP_GL</v>
          </cell>
          <cell r="C50" t="str">
            <v>[INP_REV]-[IP_COST]</v>
          </cell>
          <cell r="D50" t="str">
            <v/>
          </cell>
          <cell r="E50" t="str">
            <v/>
          </cell>
          <cell r="F50" t="str">
            <v/>
          </cell>
          <cell r="G50" t="str">
            <v/>
          </cell>
          <cell r="H50" t="str">
            <v/>
          </cell>
          <cell r="I50" t="str">
            <v/>
          </cell>
          <cell r="J50" t="str">
            <v/>
          </cell>
          <cell r="L50" t="e">
            <v>#VALUE!</v>
          </cell>
          <cell r="M50" t="e">
            <v>#VALUE!</v>
          </cell>
          <cell r="N50" t="e">
            <v>#VALUE!</v>
          </cell>
          <cell r="O50" t="e">
            <v>#VALUE!</v>
          </cell>
          <cell r="P50" t="e">
            <v>#VALUE!</v>
          </cell>
          <cell r="Q50" t="e">
            <v>#VALUE!</v>
          </cell>
          <cell r="R50" t="e">
            <v>#VALUE!</v>
          </cell>
        </row>
        <row r="55">
          <cell r="A55" t="str">
            <v xml:space="preserve">Total Outpatient Revenue </v>
          </cell>
          <cell r="B55" t="str">
            <v>OUT_REV</v>
          </cell>
          <cell r="D55" t="str">
            <v/>
          </cell>
          <cell r="E55" t="str">
            <v/>
          </cell>
          <cell r="F55" t="str">
            <v/>
          </cell>
          <cell r="G55" t="str">
            <v/>
          </cell>
          <cell r="H55" t="str">
            <v/>
          </cell>
          <cell r="I55" t="str">
            <v/>
          </cell>
          <cell r="J55" t="str">
            <v/>
          </cell>
          <cell r="L55" t="e">
            <v>#VALUE!</v>
          </cell>
          <cell r="M55" t="e">
            <v>#VALUE!</v>
          </cell>
          <cell r="N55" t="e">
            <v>#VALUE!</v>
          </cell>
          <cell r="O55" t="e">
            <v>#VALUE!</v>
          </cell>
          <cell r="P55" t="e">
            <v>#VALUE!</v>
          </cell>
          <cell r="Q55" t="e">
            <v>#VALUE!</v>
          </cell>
          <cell r="R55" t="e">
            <v>#VALUE!</v>
          </cell>
        </row>
        <row r="61">
          <cell r="A61" t="str">
            <v>Deductibles &amp; Coinsurance (Col. 1.01, Line 20 for CRs beginning on or after 10/01/1997)</v>
          </cell>
          <cell r="B61" t="str">
            <v>F1912</v>
          </cell>
          <cell r="C61" t="str">
            <v>Worksheet E, Pt C Column 1+1.01,Line 15+20</v>
          </cell>
          <cell r="D61" t="str">
            <v>No Data</v>
          </cell>
          <cell r="E61" t="str">
            <v/>
          </cell>
          <cell r="F61" t="str">
            <v/>
          </cell>
          <cell r="G61" t="str">
            <v/>
          </cell>
          <cell r="H61" t="str">
            <v/>
          </cell>
          <cell r="I61" t="str">
            <v/>
          </cell>
          <cell r="J61" t="str">
            <v/>
          </cell>
          <cell r="L61" t="str">
            <v>No Data</v>
          </cell>
        </row>
        <row r="62">
          <cell r="A62" t="str">
            <v>Deductibles &amp; Coinsurance (Col. 1.01, Line 20 for CRs beginning on or after 10/01/1997)</v>
          </cell>
          <cell r="B62" t="str">
            <v>F1917</v>
          </cell>
          <cell r="C62" t="str">
            <v>Worksheet E, Pt D Column 1+1.01,Line 15+20</v>
          </cell>
          <cell r="D62" t="str">
            <v>No Data</v>
          </cell>
          <cell r="E62" t="str">
            <v/>
          </cell>
          <cell r="F62" t="str">
            <v/>
          </cell>
          <cell r="G62" t="str">
            <v/>
          </cell>
          <cell r="H62" t="str">
            <v/>
          </cell>
          <cell r="I62" t="str">
            <v/>
          </cell>
          <cell r="J62" t="str">
            <v/>
          </cell>
          <cell r="L62" t="str">
            <v>No Data</v>
          </cell>
        </row>
        <row r="63">
          <cell r="A63" t="str">
            <v>Deductibles &amp; Coinsurance (Col. 1.01, Line 20 for CRs beginning on or after 10/01/1997)</v>
          </cell>
          <cell r="B63" t="str">
            <v>F1922</v>
          </cell>
          <cell r="C63" t="str">
            <v>Worksheet E, Pt E Column 1+1.01,Line 15+20</v>
          </cell>
          <cell r="D63" t="str">
            <v>No Data</v>
          </cell>
          <cell r="E63" t="str">
            <v/>
          </cell>
          <cell r="F63" t="str">
            <v/>
          </cell>
          <cell r="G63" t="str">
            <v/>
          </cell>
          <cell r="H63" t="str">
            <v/>
          </cell>
          <cell r="I63" t="str">
            <v/>
          </cell>
          <cell r="J63" t="str">
            <v/>
          </cell>
          <cell r="L63" t="str">
            <v>No Data</v>
          </cell>
        </row>
        <row r="64">
          <cell r="A64" t="str">
            <v>Lesser of Cost or Charges</v>
          </cell>
          <cell r="B64" t="str">
            <v>F1854</v>
          </cell>
          <cell r="C64" t="str">
            <v>Worksheet E, Pt B Column 1, Line 17</v>
          </cell>
          <cell r="D64" t="str">
            <v>No Data</v>
          </cell>
          <cell r="E64" t="str">
            <v>No Data</v>
          </cell>
          <cell r="F64" t="str">
            <v>No Data</v>
          </cell>
          <cell r="G64" t="str">
            <v>No Data</v>
          </cell>
          <cell r="H64" t="str">
            <v>No Data</v>
          </cell>
          <cell r="I64" t="str">
            <v>No Data</v>
          </cell>
          <cell r="J64" t="str">
            <v>No Data</v>
          </cell>
          <cell r="L64" t="str">
            <v>No Data</v>
          </cell>
          <cell r="M64" t="str">
            <v>No Data</v>
          </cell>
          <cell r="N64" t="str">
            <v>No Data</v>
          </cell>
          <cell r="O64" t="str">
            <v>No Data</v>
          </cell>
          <cell r="P64" t="str">
            <v>No Data</v>
          </cell>
          <cell r="Q64" t="str">
            <v>No Data</v>
          </cell>
          <cell r="R64" t="str">
            <v>No Data</v>
          </cell>
        </row>
        <row r="65">
          <cell r="A65" t="str">
            <v>Lesser of Cost or Charges</v>
          </cell>
          <cell r="B65" t="str">
            <v>F1875</v>
          </cell>
          <cell r="C65" t="str">
            <v>Worksheet E, Pt B Column 1, Line 17 Sub I</v>
          </cell>
          <cell r="D65" t="str">
            <v>No Data</v>
          </cell>
          <cell r="E65" t="str">
            <v>No Data</v>
          </cell>
          <cell r="F65" t="str">
            <v>No Data</v>
          </cell>
          <cell r="G65" t="str">
            <v>No Data</v>
          </cell>
          <cell r="H65" t="str">
            <v>No Data</v>
          </cell>
          <cell r="I65" t="str">
            <v>No Data</v>
          </cell>
          <cell r="J65" t="str">
            <v>No Data</v>
          </cell>
          <cell r="L65" t="str">
            <v>No Data</v>
          </cell>
          <cell r="M65" t="str">
            <v>No Data</v>
          </cell>
          <cell r="N65" t="str">
            <v>No Data</v>
          </cell>
          <cell r="O65" t="str">
            <v>No Data</v>
          </cell>
          <cell r="P65" t="str">
            <v>No Data</v>
          </cell>
          <cell r="Q65" t="str">
            <v>No Data</v>
          </cell>
          <cell r="R65" t="str">
            <v>No Data</v>
          </cell>
        </row>
        <row r="66">
          <cell r="A66" t="str">
            <v>Lesser of Cost or Charges</v>
          </cell>
          <cell r="B66" t="str">
            <v>F1896</v>
          </cell>
          <cell r="C66" t="str">
            <v>Worksheet E, Pt B Column 1, Line 17 Sub II</v>
          </cell>
          <cell r="D66" t="str">
            <v>No Data</v>
          </cell>
          <cell r="E66" t="str">
            <v>No Data</v>
          </cell>
          <cell r="F66" t="str">
            <v>No Data</v>
          </cell>
          <cell r="G66" t="str">
            <v>No Data</v>
          </cell>
          <cell r="H66" t="str">
            <v>No Data</v>
          </cell>
          <cell r="I66" t="str">
            <v>No Data</v>
          </cell>
          <cell r="J66" t="str">
            <v>No Data</v>
          </cell>
          <cell r="L66" t="str">
            <v>No Data</v>
          </cell>
          <cell r="M66" t="str">
            <v>No Data</v>
          </cell>
          <cell r="N66" t="str">
            <v>No Data</v>
          </cell>
          <cell r="O66" t="str">
            <v>No Data</v>
          </cell>
          <cell r="P66" t="str">
            <v>No Data</v>
          </cell>
          <cell r="Q66" t="str">
            <v>No Data</v>
          </cell>
          <cell r="R66" t="str">
            <v>No Data</v>
          </cell>
        </row>
        <row r="67">
          <cell r="A67" t="str">
            <v>Total PPS Payments</v>
          </cell>
          <cell r="B67" t="str">
            <v>H336</v>
          </cell>
          <cell r="C67" t="str">
            <v>Worksheet E, Pt B Column 1, Line 17.01</v>
          </cell>
          <cell r="D67" t="str">
            <v>No Data</v>
          </cell>
          <cell r="E67" t="str">
            <v>No Data</v>
          </cell>
          <cell r="F67" t="str">
            <v>No Data</v>
          </cell>
          <cell r="G67" t="str">
            <v>No Data</v>
          </cell>
          <cell r="H67" t="str">
            <v>No Data</v>
          </cell>
          <cell r="I67" t="str">
            <v>No Data</v>
          </cell>
          <cell r="J67" t="str">
            <v>No Data</v>
          </cell>
          <cell r="L67" t="str">
            <v>No Data</v>
          </cell>
          <cell r="M67" t="str">
            <v>No Data</v>
          </cell>
          <cell r="N67" t="str">
            <v>No Data</v>
          </cell>
          <cell r="O67" t="str">
            <v>No Data</v>
          </cell>
          <cell r="P67" t="str">
            <v>No Data</v>
          </cell>
          <cell r="Q67" t="str">
            <v>No Data</v>
          </cell>
          <cell r="R67" t="str">
            <v>No Data</v>
          </cell>
        </row>
        <row r="68">
          <cell r="A68" t="str">
            <v>Total PPS Payments</v>
          </cell>
          <cell r="B68" t="str">
            <v>H337</v>
          </cell>
          <cell r="C68" t="str">
            <v>Worksheet E, Pt B Column 1, Line 17.01 Sub I</v>
          </cell>
          <cell r="D68" t="str">
            <v>No Data</v>
          </cell>
          <cell r="E68" t="str">
            <v>No Data</v>
          </cell>
          <cell r="F68" t="str">
            <v>No Data</v>
          </cell>
          <cell r="G68" t="str">
            <v>No Data</v>
          </cell>
          <cell r="H68" t="str">
            <v>No Data</v>
          </cell>
          <cell r="I68" t="str">
            <v>No Data</v>
          </cell>
          <cell r="J68" t="str">
            <v>No Data</v>
          </cell>
          <cell r="L68" t="str">
            <v>No Data</v>
          </cell>
          <cell r="M68" t="str">
            <v>No Data</v>
          </cell>
          <cell r="N68" t="str">
            <v>No Data</v>
          </cell>
          <cell r="O68" t="str">
            <v>No Data</v>
          </cell>
          <cell r="P68" t="str">
            <v>No Data</v>
          </cell>
          <cell r="Q68" t="str">
            <v>No Data</v>
          </cell>
          <cell r="R68" t="str">
            <v>No Data</v>
          </cell>
        </row>
        <row r="69">
          <cell r="A69" t="str">
            <v>Total PPS Payments</v>
          </cell>
          <cell r="B69" t="str">
            <v>H338</v>
          </cell>
          <cell r="C69" t="str">
            <v>Worksheet E, Pt B Column 1, Line 17.01 Sub II</v>
          </cell>
          <cell r="D69" t="str">
            <v>No Data</v>
          </cell>
          <cell r="E69" t="str">
            <v>No Data</v>
          </cell>
          <cell r="F69" t="str">
            <v>No Data</v>
          </cell>
          <cell r="G69" t="str">
            <v>No Data</v>
          </cell>
          <cell r="H69" t="str">
            <v>No Data</v>
          </cell>
          <cell r="I69" t="str">
            <v>No Data</v>
          </cell>
          <cell r="J69" t="str">
            <v>No Data</v>
          </cell>
          <cell r="L69" t="str">
            <v>No Data</v>
          </cell>
          <cell r="M69" t="str">
            <v>No Data</v>
          </cell>
          <cell r="N69" t="str">
            <v>No Data</v>
          </cell>
          <cell r="O69" t="str">
            <v>No Data</v>
          </cell>
          <cell r="P69" t="str">
            <v>No Data</v>
          </cell>
          <cell r="Q69" t="str">
            <v>No Data</v>
          </cell>
          <cell r="R69" t="str">
            <v>No Data</v>
          </cell>
        </row>
        <row r="70">
          <cell r="A70" t="str">
            <v>All Other Bad Debts</v>
          </cell>
          <cell r="B70" t="str">
            <v>F1861</v>
          </cell>
          <cell r="C70" t="str">
            <v>Worksheet E, Pt B Column 1, Line 27</v>
          </cell>
          <cell r="D70" t="str">
            <v>No Data</v>
          </cell>
          <cell r="E70" t="str">
            <v>No Data</v>
          </cell>
          <cell r="F70" t="str">
            <v>No Data</v>
          </cell>
          <cell r="G70" t="str">
            <v>No Data</v>
          </cell>
          <cell r="H70" t="str">
            <v>No Data</v>
          </cell>
          <cell r="I70" t="str">
            <v>No Data</v>
          </cell>
          <cell r="J70" t="str">
            <v>No Data</v>
          </cell>
          <cell r="L70" t="str">
            <v>No Data</v>
          </cell>
          <cell r="M70" t="str">
            <v>No Data</v>
          </cell>
          <cell r="N70" t="str">
            <v>No Data</v>
          </cell>
          <cell r="O70" t="str">
            <v>No Data</v>
          </cell>
          <cell r="P70" t="str">
            <v>No Data</v>
          </cell>
          <cell r="Q70" t="str">
            <v>No Data</v>
          </cell>
          <cell r="R70" t="str">
            <v>No Data</v>
          </cell>
        </row>
        <row r="71">
          <cell r="A71" t="str">
            <v>Reimbursable Bad Debt Adjustment</v>
          </cell>
          <cell r="B71" t="str">
            <v>F1861A</v>
          </cell>
          <cell r="C71" t="str">
            <v>Worksheet E, Pt B Column 1, Line 27.01</v>
          </cell>
          <cell r="D71" t="str">
            <v>No Data</v>
          </cell>
          <cell r="E71" t="str">
            <v>No Data</v>
          </cell>
          <cell r="F71" t="str">
            <v>No Data</v>
          </cell>
          <cell r="G71" t="str">
            <v>No Data</v>
          </cell>
          <cell r="H71" t="str">
            <v>No Data</v>
          </cell>
          <cell r="I71" t="str">
            <v>No Data</v>
          </cell>
          <cell r="J71" t="str">
            <v>No Data</v>
          </cell>
          <cell r="L71" t="str">
            <v>No Data</v>
          </cell>
          <cell r="M71" t="str">
            <v>No Data</v>
          </cell>
          <cell r="N71" t="str">
            <v>No Data</v>
          </cell>
          <cell r="O71" t="str">
            <v>No Data</v>
          </cell>
          <cell r="P71" t="str">
            <v>No Data</v>
          </cell>
          <cell r="Q71" t="str">
            <v>No Data</v>
          </cell>
          <cell r="R71" t="str">
            <v>No Data</v>
          </cell>
        </row>
        <row r="72">
          <cell r="A72" t="str">
            <v>All Other Bad Debts</v>
          </cell>
          <cell r="B72" t="str">
            <v>F1882</v>
          </cell>
          <cell r="C72" t="str">
            <v>Worksheet E, Pt B Column 1, Line 27 Sub I</v>
          </cell>
          <cell r="D72" t="str">
            <v>No Data</v>
          </cell>
          <cell r="E72" t="str">
            <v>No Data</v>
          </cell>
          <cell r="F72" t="str">
            <v>No Data</v>
          </cell>
          <cell r="G72" t="str">
            <v>No Data</v>
          </cell>
          <cell r="H72" t="str">
            <v>No Data</v>
          </cell>
          <cell r="I72" t="str">
            <v>No Data</v>
          </cell>
          <cell r="J72" t="str">
            <v>No Data</v>
          </cell>
          <cell r="L72" t="str">
            <v>No Data</v>
          </cell>
          <cell r="M72" t="str">
            <v>No Data</v>
          </cell>
          <cell r="N72" t="str">
            <v>No Data</v>
          </cell>
          <cell r="O72" t="str">
            <v>No Data</v>
          </cell>
          <cell r="P72" t="str">
            <v>No Data</v>
          </cell>
          <cell r="Q72" t="str">
            <v>No Data</v>
          </cell>
          <cell r="R72" t="str">
            <v>No Data</v>
          </cell>
        </row>
        <row r="73">
          <cell r="A73" t="str">
            <v>Reimbursable Bad Debt Adjustment</v>
          </cell>
          <cell r="B73" t="str">
            <v>F1882A</v>
          </cell>
          <cell r="C73" t="str">
            <v>Worksheet E, Pt B Column 1, Line 27.01 Sub I</v>
          </cell>
          <cell r="D73" t="str">
            <v>No Data</v>
          </cell>
          <cell r="E73" t="str">
            <v>No Data</v>
          </cell>
          <cell r="F73" t="str">
            <v>No Data</v>
          </cell>
          <cell r="G73" t="str">
            <v>No Data</v>
          </cell>
          <cell r="H73" t="str">
            <v>No Data</v>
          </cell>
          <cell r="I73" t="str">
            <v>No Data</v>
          </cell>
          <cell r="J73" t="str">
            <v>No Data</v>
          </cell>
          <cell r="L73" t="str">
            <v>No Data</v>
          </cell>
          <cell r="M73" t="str">
            <v>No Data</v>
          </cell>
          <cell r="N73" t="str">
            <v>No Data</v>
          </cell>
          <cell r="O73" t="str">
            <v>No Data</v>
          </cell>
          <cell r="P73" t="str">
            <v>No Data</v>
          </cell>
          <cell r="Q73" t="str">
            <v>No Data</v>
          </cell>
          <cell r="R73" t="str">
            <v>No Data</v>
          </cell>
        </row>
        <row r="74">
          <cell r="A74" t="str">
            <v>All Other Bad Debts</v>
          </cell>
          <cell r="B74" t="str">
            <v>F1903</v>
          </cell>
          <cell r="C74" t="str">
            <v>Worksheet E, Pt B Column 1, Line 27 Sub II</v>
          </cell>
          <cell r="D74" t="str">
            <v>No Data</v>
          </cell>
          <cell r="E74" t="str">
            <v>No Data</v>
          </cell>
          <cell r="F74" t="str">
            <v>No Data</v>
          </cell>
          <cell r="G74" t="str">
            <v>No Data</v>
          </cell>
          <cell r="H74" t="str">
            <v>No Data</v>
          </cell>
          <cell r="I74" t="str">
            <v>No Data</v>
          </cell>
          <cell r="J74" t="str">
            <v>No Data</v>
          </cell>
          <cell r="L74" t="str">
            <v>No Data</v>
          </cell>
          <cell r="M74" t="str">
            <v>No Data</v>
          </cell>
          <cell r="N74" t="str">
            <v>No Data</v>
          </cell>
          <cell r="O74" t="str">
            <v>No Data</v>
          </cell>
          <cell r="P74" t="str">
            <v>No Data</v>
          </cell>
          <cell r="Q74" t="str">
            <v>No Data</v>
          </cell>
          <cell r="R74" t="str">
            <v>No Data</v>
          </cell>
        </row>
        <row r="75">
          <cell r="A75" t="str">
            <v>Reimbursable Bad Debt Adjustment</v>
          </cell>
          <cell r="B75" t="str">
            <v>F1903A</v>
          </cell>
          <cell r="C75" t="str">
            <v>Worksheet E, Pt B Column 1, Line 27.01 Sub II</v>
          </cell>
          <cell r="D75" t="str">
            <v>No Data</v>
          </cell>
          <cell r="E75" t="str">
            <v>No Data</v>
          </cell>
          <cell r="F75" t="str">
            <v>No Data</v>
          </cell>
          <cell r="G75" t="str">
            <v>No Data</v>
          </cell>
          <cell r="H75" t="str">
            <v>No Data</v>
          </cell>
          <cell r="I75" t="str">
            <v>No Data</v>
          </cell>
          <cell r="J75" t="str">
            <v>No Data</v>
          </cell>
          <cell r="L75" t="str">
            <v>No Data</v>
          </cell>
          <cell r="M75" t="str">
            <v>No Data</v>
          </cell>
          <cell r="N75" t="str">
            <v>No Data</v>
          </cell>
          <cell r="O75" t="str">
            <v>No Data</v>
          </cell>
          <cell r="P75" t="str">
            <v>No Data</v>
          </cell>
          <cell r="Q75" t="str">
            <v>No Data</v>
          </cell>
          <cell r="R75" t="str">
            <v>No Data</v>
          </cell>
        </row>
        <row r="76">
          <cell r="A76" t="str">
            <v>Lesser of Cost or Charges</v>
          </cell>
          <cell r="B76" t="str">
            <v>H559</v>
          </cell>
          <cell r="C76" t="str">
            <v>Worksheet E, Pt B Column 1.01, Line 17</v>
          </cell>
          <cell r="D76" t="str">
            <v>No Data</v>
          </cell>
          <cell r="E76" t="str">
            <v>No Data</v>
          </cell>
          <cell r="F76" t="str">
            <v>No Data</v>
          </cell>
          <cell r="G76" t="str">
            <v>No Data</v>
          </cell>
          <cell r="H76" t="str">
            <v>No Data</v>
          </cell>
          <cell r="I76" t="str">
            <v>No Data</v>
          </cell>
          <cell r="J76" t="str">
            <v>No Data</v>
          </cell>
          <cell r="L76" t="str">
            <v>No Data</v>
          </cell>
          <cell r="M76" t="str">
            <v>No Data</v>
          </cell>
          <cell r="N76" t="str">
            <v>No Data</v>
          </cell>
          <cell r="O76" t="str">
            <v>No Data</v>
          </cell>
          <cell r="P76" t="str">
            <v>No Data</v>
          </cell>
          <cell r="Q76" t="str">
            <v>No Data</v>
          </cell>
          <cell r="R76" t="str">
            <v>No Data</v>
          </cell>
        </row>
        <row r="77">
          <cell r="A77" t="str">
            <v>Lesser of Cost or Charges - SUB I</v>
          </cell>
          <cell r="B77" t="str">
            <v>H563</v>
          </cell>
          <cell r="C77" t="str">
            <v>Worksheet E, Pt B Column 1.01, Line 17 Sub I</v>
          </cell>
          <cell r="D77" t="str">
            <v>No Data</v>
          </cell>
          <cell r="E77" t="str">
            <v>No Data</v>
          </cell>
          <cell r="F77" t="str">
            <v>No Data</v>
          </cell>
          <cell r="G77" t="str">
            <v>No Data</v>
          </cell>
          <cell r="H77" t="str">
            <v>No Data</v>
          </cell>
          <cell r="I77" t="str">
            <v>No Data</v>
          </cell>
          <cell r="J77" t="str">
            <v>No Data</v>
          </cell>
          <cell r="L77" t="str">
            <v>No Data</v>
          </cell>
          <cell r="M77" t="str">
            <v>No Data</v>
          </cell>
          <cell r="N77" t="str">
            <v>No Data</v>
          </cell>
          <cell r="O77" t="str">
            <v>No Data</v>
          </cell>
          <cell r="P77" t="str">
            <v>No Data</v>
          </cell>
          <cell r="Q77" t="str">
            <v>No Data</v>
          </cell>
          <cell r="R77" t="str">
            <v>No Data</v>
          </cell>
        </row>
        <row r="78">
          <cell r="A78" t="str">
            <v>Lesser of Cost or Charges - SUB II</v>
          </cell>
          <cell r="B78" t="str">
            <v>H567</v>
          </cell>
          <cell r="C78" t="str">
            <v>Worksheet E, Pt B Column 1.01, Line 17 Sub II</v>
          </cell>
          <cell r="D78" t="str">
            <v>No Data</v>
          </cell>
          <cell r="E78" t="str">
            <v>No Data</v>
          </cell>
          <cell r="F78" t="str">
            <v>No Data</v>
          </cell>
          <cell r="G78" t="str">
            <v>No Data</v>
          </cell>
          <cell r="H78" t="str">
            <v>No Data</v>
          </cell>
          <cell r="I78" t="str">
            <v>No Data</v>
          </cell>
          <cell r="J78" t="str">
            <v>No Data</v>
          </cell>
          <cell r="L78" t="str">
            <v>No Data</v>
          </cell>
          <cell r="M78" t="str">
            <v>No Data</v>
          </cell>
          <cell r="N78" t="str">
            <v>No Data</v>
          </cell>
          <cell r="O78" t="str">
            <v>No Data</v>
          </cell>
          <cell r="P78" t="str">
            <v>No Data</v>
          </cell>
          <cell r="Q78" t="str">
            <v>No Data</v>
          </cell>
          <cell r="R78" t="str">
            <v>No Data</v>
          </cell>
        </row>
        <row r="79">
          <cell r="A79" t="str">
            <v>Total PPS Payments</v>
          </cell>
          <cell r="B79" t="str">
            <v>H560</v>
          </cell>
          <cell r="C79" t="str">
            <v>Worksheet E, Pt B Column 1.01, Line 17.01</v>
          </cell>
          <cell r="D79" t="str">
            <v>No Data</v>
          </cell>
          <cell r="E79" t="str">
            <v>No Data</v>
          </cell>
          <cell r="F79" t="str">
            <v>No Data</v>
          </cell>
          <cell r="G79" t="str">
            <v>No Data</v>
          </cell>
          <cell r="H79" t="str">
            <v>No Data</v>
          </cell>
          <cell r="I79" t="str">
            <v>No Data</v>
          </cell>
          <cell r="J79" t="str">
            <v>No Data</v>
          </cell>
          <cell r="L79" t="str">
            <v>No Data</v>
          </cell>
          <cell r="M79" t="str">
            <v>No Data</v>
          </cell>
          <cell r="N79" t="str">
            <v>No Data</v>
          </cell>
          <cell r="O79" t="str">
            <v>No Data</v>
          </cell>
          <cell r="P79" t="str">
            <v>No Data</v>
          </cell>
          <cell r="Q79" t="str">
            <v>No Data</v>
          </cell>
          <cell r="R79" t="str">
            <v>No Data</v>
          </cell>
        </row>
        <row r="80">
          <cell r="A80" t="str">
            <v>Total PPS Payments - SUB I</v>
          </cell>
          <cell r="B80" t="str">
            <v>H564</v>
          </cell>
          <cell r="C80" t="str">
            <v>Worksheet E, Pt B Column 1.01, Line 17.01 Sub I</v>
          </cell>
          <cell r="D80" t="str">
            <v>No Data</v>
          </cell>
          <cell r="E80" t="str">
            <v>No Data</v>
          </cell>
          <cell r="F80" t="str">
            <v>No Data</v>
          </cell>
          <cell r="G80" t="str">
            <v>No Data</v>
          </cell>
          <cell r="H80" t="str">
            <v>No Data</v>
          </cell>
          <cell r="I80" t="str">
            <v>No Data</v>
          </cell>
          <cell r="J80" t="str">
            <v>No Data</v>
          </cell>
          <cell r="L80" t="str">
            <v>No Data</v>
          </cell>
          <cell r="M80" t="str">
            <v>No Data</v>
          </cell>
          <cell r="N80" t="str">
            <v>No Data</v>
          </cell>
          <cell r="O80" t="str">
            <v>No Data</v>
          </cell>
          <cell r="P80" t="str">
            <v>No Data</v>
          </cell>
          <cell r="Q80" t="str">
            <v>No Data</v>
          </cell>
          <cell r="R80" t="str">
            <v>No Data</v>
          </cell>
        </row>
        <row r="81">
          <cell r="A81" t="str">
            <v>Total PPS Payments - SUB II</v>
          </cell>
          <cell r="B81" t="str">
            <v>H568</v>
          </cell>
          <cell r="C81" t="str">
            <v>Worksheet E, Pt B Column 1.01, Line 17.01 Sub II</v>
          </cell>
          <cell r="D81" t="str">
            <v>No Data</v>
          </cell>
          <cell r="E81" t="str">
            <v>No Data</v>
          </cell>
          <cell r="F81" t="str">
            <v>No Data</v>
          </cell>
          <cell r="G81" t="str">
            <v>No Data</v>
          </cell>
          <cell r="H81" t="str">
            <v>No Data</v>
          </cell>
          <cell r="I81" t="str">
            <v>No Data</v>
          </cell>
          <cell r="J81" t="str">
            <v>No Data</v>
          </cell>
          <cell r="L81" t="str">
            <v>No Data</v>
          </cell>
          <cell r="M81" t="str">
            <v>No Data</v>
          </cell>
          <cell r="N81" t="str">
            <v>No Data</v>
          </cell>
          <cell r="O81" t="str">
            <v>No Data</v>
          </cell>
          <cell r="P81" t="str">
            <v>No Data</v>
          </cell>
          <cell r="Q81" t="str">
            <v>No Data</v>
          </cell>
          <cell r="R81" t="str">
            <v>No Data</v>
          </cell>
        </row>
        <row r="82">
          <cell r="A82" t="str">
            <v xml:space="preserve">Bad Debts </v>
          </cell>
          <cell r="B82" t="str">
            <v>H561</v>
          </cell>
          <cell r="C82" t="str">
            <v>Worksheet E, Pt B Column 1.01, Line 27</v>
          </cell>
          <cell r="D82" t="str">
            <v>No Data</v>
          </cell>
          <cell r="E82" t="str">
            <v>No Data</v>
          </cell>
          <cell r="F82" t="str">
            <v>No Data</v>
          </cell>
          <cell r="G82" t="str">
            <v>No Data</v>
          </cell>
          <cell r="H82" t="str">
            <v>No Data</v>
          </cell>
          <cell r="I82" t="str">
            <v>No Data</v>
          </cell>
          <cell r="J82" t="str">
            <v>No Data</v>
          </cell>
          <cell r="L82" t="str">
            <v>No Data</v>
          </cell>
          <cell r="M82" t="str">
            <v>No Data</v>
          </cell>
          <cell r="N82" t="str">
            <v>No Data</v>
          </cell>
          <cell r="O82" t="str">
            <v>No Data</v>
          </cell>
          <cell r="P82" t="str">
            <v>No Data</v>
          </cell>
          <cell r="Q82" t="str">
            <v>No Data</v>
          </cell>
          <cell r="R82" t="str">
            <v>No Data</v>
          </cell>
        </row>
        <row r="83">
          <cell r="A83" t="str">
            <v>Bad Debts - SUB I</v>
          </cell>
          <cell r="B83" t="str">
            <v>H565</v>
          </cell>
          <cell r="C83" t="str">
            <v>Worksheet E, Pt B Column 1.01, Line 27.01</v>
          </cell>
          <cell r="D83" t="str">
            <v>No Data</v>
          </cell>
          <cell r="E83" t="str">
            <v>No Data</v>
          </cell>
          <cell r="F83" t="str">
            <v>No Data</v>
          </cell>
          <cell r="G83" t="str">
            <v>No Data</v>
          </cell>
          <cell r="H83" t="str">
            <v>No Data</v>
          </cell>
          <cell r="I83" t="str">
            <v>No Data</v>
          </cell>
          <cell r="J83" t="str">
            <v>No Data</v>
          </cell>
          <cell r="L83" t="str">
            <v>No Data</v>
          </cell>
          <cell r="M83" t="str">
            <v>No Data</v>
          </cell>
          <cell r="N83" t="str">
            <v>No Data</v>
          </cell>
          <cell r="O83" t="str">
            <v>No Data</v>
          </cell>
          <cell r="P83" t="str">
            <v>No Data</v>
          </cell>
          <cell r="Q83" t="str">
            <v>No Data</v>
          </cell>
          <cell r="R83" t="str">
            <v>No Data</v>
          </cell>
        </row>
        <row r="84">
          <cell r="A84" t="str">
            <v>Bad Debts - SUB II</v>
          </cell>
          <cell r="B84" t="str">
            <v>H569</v>
          </cell>
          <cell r="C84" t="str">
            <v>Worksheet E, Pt B Column 1.01, Line 27 Sub I</v>
          </cell>
          <cell r="D84" t="str">
            <v>No Data</v>
          </cell>
          <cell r="E84" t="str">
            <v>No Data</v>
          </cell>
          <cell r="F84" t="str">
            <v>No Data</v>
          </cell>
          <cell r="G84" t="str">
            <v>No Data</v>
          </cell>
          <cell r="H84" t="str">
            <v>No Data</v>
          </cell>
          <cell r="I84" t="str">
            <v>No Data</v>
          </cell>
          <cell r="J84" t="str">
            <v>No Data</v>
          </cell>
          <cell r="L84" t="str">
            <v>No Data</v>
          </cell>
          <cell r="M84" t="str">
            <v>No Data</v>
          </cell>
          <cell r="N84" t="str">
            <v>No Data</v>
          </cell>
          <cell r="O84" t="str">
            <v>No Data</v>
          </cell>
          <cell r="P84" t="str">
            <v>No Data</v>
          </cell>
          <cell r="Q84" t="str">
            <v>No Data</v>
          </cell>
          <cell r="R84" t="str">
            <v>No Data</v>
          </cell>
        </row>
        <row r="85">
          <cell r="A85" t="str">
            <v xml:space="preserve">Reduced Reimbursable Bad Debts </v>
          </cell>
          <cell r="B85" t="str">
            <v>H562</v>
          </cell>
          <cell r="C85" t="str">
            <v>Worksheet E, Pt B Column 1.01, Line 27.01 Sub I</v>
          </cell>
          <cell r="D85" t="str">
            <v>No Data</v>
          </cell>
          <cell r="E85" t="str">
            <v>No Data</v>
          </cell>
          <cell r="F85" t="str">
            <v>No Data</v>
          </cell>
          <cell r="G85" t="str">
            <v>No Data</v>
          </cell>
          <cell r="H85" t="str">
            <v>No Data</v>
          </cell>
          <cell r="I85" t="str">
            <v>No Data</v>
          </cell>
          <cell r="J85" t="str">
            <v>No Data</v>
          </cell>
          <cell r="L85" t="str">
            <v>No Data</v>
          </cell>
          <cell r="M85" t="str">
            <v>No Data</v>
          </cell>
          <cell r="N85" t="str">
            <v>No Data</v>
          </cell>
          <cell r="O85" t="str">
            <v>No Data</v>
          </cell>
          <cell r="P85" t="str">
            <v>No Data</v>
          </cell>
          <cell r="Q85" t="str">
            <v>No Data</v>
          </cell>
          <cell r="R85" t="str">
            <v>No Data</v>
          </cell>
        </row>
        <row r="86">
          <cell r="A86" t="str">
            <v>Reduced Reimbursable Bad Debts - SUB I</v>
          </cell>
          <cell r="B86" t="str">
            <v>H566</v>
          </cell>
          <cell r="C86" t="str">
            <v>Worksheet E, Pt B Column 1.01, Line 27 Sub II</v>
          </cell>
          <cell r="D86" t="str">
            <v>No Data</v>
          </cell>
          <cell r="E86" t="str">
            <v>No Data</v>
          </cell>
          <cell r="F86" t="str">
            <v>No Data</v>
          </cell>
          <cell r="G86" t="str">
            <v>No Data</v>
          </cell>
          <cell r="H86" t="str">
            <v>No Data</v>
          </cell>
          <cell r="I86" t="str">
            <v>No Data</v>
          </cell>
          <cell r="J86" t="str">
            <v>No Data</v>
          </cell>
          <cell r="L86" t="str">
            <v>No Data</v>
          </cell>
          <cell r="M86" t="str">
            <v>No Data</v>
          </cell>
          <cell r="N86" t="str">
            <v>No Data</v>
          </cell>
          <cell r="O86" t="str">
            <v>No Data</v>
          </cell>
          <cell r="P86" t="str">
            <v>No Data</v>
          </cell>
          <cell r="Q86" t="str">
            <v>No Data</v>
          </cell>
          <cell r="R86" t="str">
            <v>No Data</v>
          </cell>
        </row>
        <row r="87">
          <cell r="A87" t="str">
            <v>Reduced Reimbursable Bad Debts - SUB II</v>
          </cell>
          <cell r="B87" t="str">
            <v>H570</v>
          </cell>
          <cell r="C87" t="str">
            <v>Worksheet E, Pt B Column 1.01, Line 27.01 Sub II</v>
          </cell>
          <cell r="D87" t="str">
            <v>No Data</v>
          </cell>
          <cell r="E87" t="str">
            <v>No Data</v>
          </cell>
          <cell r="F87" t="str">
            <v>No Data</v>
          </cell>
          <cell r="G87" t="str">
            <v>No Data</v>
          </cell>
          <cell r="H87" t="str">
            <v>No Data</v>
          </cell>
          <cell r="I87" t="str">
            <v>No Data</v>
          </cell>
          <cell r="J87" t="str">
            <v>No Data</v>
          </cell>
          <cell r="L87" t="str">
            <v>No Data</v>
          </cell>
          <cell r="M87" t="str">
            <v>No Data</v>
          </cell>
          <cell r="N87" t="str">
            <v>No Data</v>
          </cell>
          <cell r="O87" t="str">
            <v>No Data</v>
          </cell>
          <cell r="P87" t="str">
            <v>No Data</v>
          </cell>
          <cell r="Q87" t="str">
            <v>No Data</v>
          </cell>
          <cell r="R87" t="str">
            <v>No Data</v>
          </cell>
        </row>
        <row r="88">
          <cell r="A88" t="str">
            <v>ASC Reimbursement (Lesser Ln 16 or 18)</v>
          </cell>
          <cell r="B88" t="str">
            <v>F1915</v>
          </cell>
          <cell r="C88" t="str">
            <v>Worksheet E, Pt C Column 1+1.01, Line 19</v>
          </cell>
          <cell r="D88" t="str">
            <v>No Data</v>
          </cell>
          <cell r="E88" t="str">
            <v>No Data</v>
          </cell>
          <cell r="F88" t="str">
            <v>No Data</v>
          </cell>
          <cell r="G88" t="str">
            <v>No Data</v>
          </cell>
          <cell r="H88" t="str">
            <v>No Data</v>
          </cell>
          <cell r="I88" t="str">
            <v>No Data</v>
          </cell>
          <cell r="J88" t="str">
            <v>No Data</v>
          </cell>
          <cell r="L88" t="str">
            <v>No Data</v>
          </cell>
          <cell r="M88" t="str">
            <v>No Data</v>
          </cell>
          <cell r="N88" t="str">
            <v>No Data</v>
          </cell>
          <cell r="O88" t="str">
            <v>No Data</v>
          </cell>
          <cell r="P88" t="str">
            <v>No Data</v>
          </cell>
          <cell r="Q88" t="str">
            <v>No Data</v>
          </cell>
          <cell r="R88" t="str">
            <v>No Data</v>
          </cell>
        </row>
        <row r="89">
          <cell r="A89" t="str">
            <v>Lesser of Line 16 or Line 18</v>
          </cell>
          <cell r="B89" t="str">
            <v>F1920</v>
          </cell>
          <cell r="C89" t="str">
            <v>Worksheet E, Pt D Column 1+1.01, Line 19</v>
          </cell>
          <cell r="D89" t="str">
            <v>No Data</v>
          </cell>
          <cell r="E89" t="str">
            <v>No Data</v>
          </cell>
          <cell r="F89" t="str">
            <v>No Data</v>
          </cell>
          <cell r="G89" t="str">
            <v>No Data</v>
          </cell>
          <cell r="H89" t="str">
            <v>No Data</v>
          </cell>
          <cell r="I89" t="str">
            <v>No Data</v>
          </cell>
          <cell r="J89" t="str">
            <v>No Data</v>
          </cell>
          <cell r="L89" t="str">
            <v>No Data</v>
          </cell>
          <cell r="M89" t="str">
            <v>No Data</v>
          </cell>
          <cell r="N89" t="str">
            <v>No Data</v>
          </cell>
          <cell r="O89" t="str">
            <v>No Data</v>
          </cell>
          <cell r="P89" t="str">
            <v>No Data</v>
          </cell>
          <cell r="Q89" t="str">
            <v>No Data</v>
          </cell>
          <cell r="R89" t="str">
            <v>No Data</v>
          </cell>
        </row>
        <row r="90">
          <cell r="A90" t="str">
            <v>Lesser of Line 16 or Line 18</v>
          </cell>
          <cell r="B90" t="str">
            <v>F1925</v>
          </cell>
          <cell r="C90" t="str">
            <v>Worksheet E, Pt E Column 1+1.01, Line 19</v>
          </cell>
          <cell r="D90" t="str">
            <v>No Data</v>
          </cell>
          <cell r="E90" t="str">
            <v>No Data</v>
          </cell>
          <cell r="F90" t="str">
            <v>No Data</v>
          </cell>
          <cell r="G90" t="str">
            <v>No Data</v>
          </cell>
          <cell r="H90" t="str">
            <v>No Data</v>
          </cell>
          <cell r="I90" t="str">
            <v>No Data</v>
          </cell>
          <cell r="J90" t="str">
            <v>No Data</v>
          </cell>
          <cell r="L90" t="str">
            <v>No Data</v>
          </cell>
          <cell r="M90" t="str">
            <v>No Data</v>
          </cell>
          <cell r="N90" t="str">
            <v>No Data</v>
          </cell>
          <cell r="O90" t="str">
            <v>No Data</v>
          </cell>
          <cell r="P90" t="str">
            <v>No Data</v>
          </cell>
          <cell r="Q90" t="str">
            <v>No Data</v>
          </cell>
          <cell r="R90" t="str">
            <v>No Data</v>
          </cell>
        </row>
        <row r="109">
          <cell r="A109" t="str">
            <v>Total Outpatient Cost</v>
          </cell>
          <cell r="B109" t="str">
            <v>OUT_COST</v>
          </cell>
          <cell r="D109" t="str">
            <v/>
          </cell>
          <cell r="E109" t="str">
            <v/>
          </cell>
          <cell r="F109" t="str">
            <v/>
          </cell>
          <cell r="G109" t="str">
            <v/>
          </cell>
          <cell r="H109" t="str">
            <v/>
          </cell>
          <cell r="I109" t="str">
            <v/>
          </cell>
          <cell r="J109" t="str">
            <v/>
          </cell>
          <cell r="L109" t="e">
            <v>#VALUE!</v>
          </cell>
          <cell r="M109" t="e">
            <v>#VALUE!</v>
          </cell>
          <cell r="N109" t="e">
            <v>#VALUE!</v>
          </cell>
          <cell r="O109" t="e">
            <v>#VALUE!</v>
          </cell>
          <cell r="P109" t="e">
            <v>#VALUE!</v>
          </cell>
          <cell r="Q109" t="e">
            <v>#VALUE!</v>
          </cell>
          <cell r="R109" t="e">
            <v>#VALUE!</v>
          </cell>
        </row>
        <row r="111">
          <cell r="A111" t="str">
            <v>Subtotal Costs-Outpatient ASC-Hospital</v>
          </cell>
          <cell r="B111" t="str">
            <v>H51</v>
          </cell>
          <cell r="C111" t="str">
            <v>Worksheet D, Pt V Column 6, Line 104</v>
          </cell>
          <cell r="D111" t="str">
            <v>No Data</v>
          </cell>
          <cell r="E111" t="str">
            <v>No Data</v>
          </cell>
          <cell r="F111" t="str">
            <v>No Data</v>
          </cell>
          <cell r="G111" t="str">
            <v>No Data</v>
          </cell>
          <cell r="H111" t="str">
            <v>No Data</v>
          </cell>
          <cell r="I111" t="str">
            <v>No Data</v>
          </cell>
          <cell r="J111" t="str">
            <v>No Data</v>
          </cell>
          <cell r="L111" t="str">
            <v>No Data</v>
          </cell>
          <cell r="M111" t="str">
            <v>No Data</v>
          </cell>
          <cell r="N111" t="str">
            <v>No Data</v>
          </cell>
          <cell r="O111" t="str">
            <v>No Data</v>
          </cell>
          <cell r="P111" t="str">
            <v>No Data</v>
          </cell>
          <cell r="Q111" t="str">
            <v>No Data</v>
          </cell>
          <cell r="R111" t="str">
            <v>No Data</v>
          </cell>
        </row>
        <row r="112">
          <cell r="A112" t="str">
            <v>Subtotal Costs-Outpatient Radiology-Hospital</v>
          </cell>
          <cell r="B112" t="str">
            <v>H52</v>
          </cell>
          <cell r="C112" t="str">
            <v>Worksheet D, Pt V Column 7, Line 104</v>
          </cell>
          <cell r="D112" t="str">
            <v>No Data</v>
          </cell>
          <cell r="E112" t="str">
            <v>No Data</v>
          </cell>
          <cell r="F112" t="str">
            <v>No Data</v>
          </cell>
          <cell r="G112" t="str">
            <v>No Data</v>
          </cell>
          <cell r="H112" t="str">
            <v>No Data</v>
          </cell>
          <cell r="I112" t="str">
            <v>No Data</v>
          </cell>
          <cell r="J112" t="str">
            <v>No Data</v>
          </cell>
          <cell r="L112" t="str">
            <v>No Data</v>
          </cell>
          <cell r="M112" t="str">
            <v>No Data</v>
          </cell>
          <cell r="N112" t="str">
            <v>No Data</v>
          </cell>
          <cell r="O112" t="str">
            <v>No Data</v>
          </cell>
          <cell r="P112" t="str">
            <v>No Data</v>
          </cell>
          <cell r="Q112" t="str">
            <v>No Data</v>
          </cell>
          <cell r="R112" t="str">
            <v>No Data</v>
          </cell>
        </row>
        <row r="113">
          <cell r="A113" t="str">
            <v>Subtotal Costs-Other OP Diagnostic-Hospital</v>
          </cell>
          <cell r="B113" t="str">
            <v>H53</v>
          </cell>
          <cell r="C113" t="str">
            <v>Worksheet D, Pt V Column 8, Line 104</v>
          </cell>
          <cell r="D113" t="str">
            <v>No Data</v>
          </cell>
          <cell r="E113" t="str">
            <v>No Data</v>
          </cell>
          <cell r="F113" t="str">
            <v>No Data</v>
          </cell>
          <cell r="G113" t="str">
            <v>No Data</v>
          </cell>
          <cell r="H113" t="str">
            <v>No Data</v>
          </cell>
          <cell r="I113" t="str">
            <v>No Data</v>
          </cell>
          <cell r="J113" t="str">
            <v>No Data</v>
          </cell>
          <cell r="L113" t="str">
            <v>No Data</v>
          </cell>
          <cell r="M113" t="str">
            <v>No Data</v>
          </cell>
          <cell r="N113" t="str">
            <v>No Data</v>
          </cell>
          <cell r="O113" t="str">
            <v>No Data</v>
          </cell>
          <cell r="P113" t="str">
            <v>No Data</v>
          </cell>
          <cell r="Q113" t="str">
            <v>No Data</v>
          </cell>
          <cell r="R113" t="str">
            <v>No Data</v>
          </cell>
        </row>
        <row r="114">
          <cell r="A114" t="str">
            <v>Subtotal Costs-All Other Pt B-Hospital</v>
          </cell>
          <cell r="B114" t="str">
            <v>H56</v>
          </cell>
          <cell r="C114" t="str">
            <v>Worksheet D, Pt V Column 9, Line 104</v>
          </cell>
          <cell r="D114" t="str">
            <v>No Data</v>
          </cell>
          <cell r="E114" t="str">
            <v>No Data</v>
          </cell>
          <cell r="F114" t="str">
            <v>No Data</v>
          </cell>
          <cell r="G114" t="str">
            <v>No Data</v>
          </cell>
          <cell r="H114" t="str">
            <v>No Data</v>
          </cell>
          <cell r="I114" t="str">
            <v>No Data</v>
          </cell>
          <cell r="J114" t="str">
            <v>No Data</v>
          </cell>
          <cell r="L114" t="str">
            <v>No Data</v>
          </cell>
          <cell r="M114" t="str">
            <v>No Data</v>
          </cell>
          <cell r="N114" t="str">
            <v>No Data</v>
          </cell>
          <cell r="O114" t="str">
            <v>No Data</v>
          </cell>
          <cell r="P114" t="str">
            <v>No Data</v>
          </cell>
          <cell r="Q114" t="str">
            <v>No Data</v>
          </cell>
          <cell r="R114" t="str">
            <v>No Data</v>
          </cell>
        </row>
        <row r="115">
          <cell r="A115" t="str">
            <v>Subtotal Costs-PPS services</v>
          </cell>
          <cell r="B115" t="str">
            <v>H331</v>
          </cell>
          <cell r="C115" t="str">
            <v>Worksheet D, Pt V Column 9.01, Line 104</v>
          </cell>
          <cell r="D115" t="str">
            <v>No Data</v>
          </cell>
          <cell r="E115" t="str">
            <v>No Data</v>
          </cell>
          <cell r="F115" t="str">
            <v>No Data</v>
          </cell>
          <cell r="G115" t="str">
            <v>No Data</v>
          </cell>
          <cell r="H115" t="str">
            <v>No Data</v>
          </cell>
          <cell r="I115" t="str">
            <v>No Data</v>
          </cell>
          <cell r="J115" t="str">
            <v>No Data</v>
          </cell>
          <cell r="L115" t="str">
            <v>No Data</v>
          </cell>
          <cell r="M115" t="str">
            <v>No Data</v>
          </cell>
          <cell r="N115" t="str">
            <v>No Data</v>
          </cell>
          <cell r="O115" t="str">
            <v>No Data</v>
          </cell>
          <cell r="P115" t="str">
            <v>No Data</v>
          </cell>
          <cell r="Q115" t="str">
            <v>No Data</v>
          </cell>
          <cell r="R115" t="str">
            <v>No Data</v>
          </cell>
        </row>
        <row r="116">
          <cell r="A116" t="str">
            <v>Program Costs: All Other on or after August 1, 2000 - Hospital</v>
          </cell>
          <cell r="B116" t="str">
            <v>H553</v>
          </cell>
          <cell r="C116" t="str">
            <v>Worksheet D, Pt V Column 9.02, Line 104</v>
          </cell>
          <cell r="D116" t="str">
            <v>No Data</v>
          </cell>
          <cell r="E116" t="str">
            <v>No Data</v>
          </cell>
          <cell r="F116" t="str">
            <v>No Data</v>
          </cell>
          <cell r="G116" t="str">
            <v>No Data</v>
          </cell>
          <cell r="H116" t="str">
            <v>No Data</v>
          </cell>
          <cell r="I116" t="str">
            <v>No Data</v>
          </cell>
          <cell r="J116" t="str">
            <v>No Data</v>
          </cell>
          <cell r="L116" t="str">
            <v>No Data</v>
          </cell>
          <cell r="M116" t="str">
            <v>No Data</v>
          </cell>
          <cell r="N116" t="str">
            <v>No Data</v>
          </cell>
          <cell r="O116" t="str">
            <v>No Data</v>
          </cell>
          <cell r="P116" t="str">
            <v>No Data</v>
          </cell>
          <cell r="Q116" t="str">
            <v>No Data</v>
          </cell>
          <cell r="R116" t="str">
            <v>No Data</v>
          </cell>
        </row>
        <row r="117">
          <cell r="A117" t="str">
            <v>Program Costs: All Other on or after August 1, 2000 - Hospital</v>
          </cell>
          <cell r="B117" t="str">
            <v>H556</v>
          </cell>
          <cell r="C117" t="str">
            <v>Worksheet D, Pt V Column 9.03, Line 104</v>
          </cell>
          <cell r="D117" t="str">
            <v>No Data</v>
          </cell>
          <cell r="E117" t="str">
            <v>No Data</v>
          </cell>
          <cell r="F117" t="str">
            <v>No Data</v>
          </cell>
          <cell r="G117" t="str">
            <v>No Data</v>
          </cell>
          <cell r="H117" t="str">
            <v>No Data</v>
          </cell>
          <cell r="I117" t="str">
            <v>No Data</v>
          </cell>
          <cell r="J117" t="str">
            <v>No Data</v>
          </cell>
          <cell r="L117" t="str">
            <v>No Data</v>
          </cell>
          <cell r="M117" t="str">
            <v>No Data</v>
          </cell>
          <cell r="N117" t="str">
            <v>No Data</v>
          </cell>
          <cell r="O117" t="str">
            <v>No Data</v>
          </cell>
          <cell r="P117" t="str">
            <v>No Data</v>
          </cell>
          <cell r="Q117" t="str">
            <v>No Data</v>
          </cell>
          <cell r="R117" t="str">
            <v>No Data</v>
          </cell>
        </row>
        <row r="118">
          <cell r="A118" t="str">
            <v>Program Costs</v>
          </cell>
          <cell r="B118" t="str">
            <v>H183</v>
          </cell>
          <cell r="C118" t="str">
            <v>Worksheet D, Pt VI Column 1 Line 3</v>
          </cell>
          <cell r="D118" t="str">
            <v>No Data</v>
          </cell>
          <cell r="E118" t="str">
            <v>No Data</v>
          </cell>
          <cell r="F118" t="str">
            <v>No Data</v>
          </cell>
          <cell r="G118" t="str">
            <v>No Data</v>
          </cell>
          <cell r="H118" t="str">
            <v>No Data</v>
          </cell>
          <cell r="I118" t="str">
            <v>No Data</v>
          </cell>
          <cell r="J118" t="str">
            <v>No Data</v>
          </cell>
          <cell r="L118" t="str">
            <v>No Data</v>
          </cell>
          <cell r="M118" t="str">
            <v>No Data</v>
          </cell>
          <cell r="N118" t="str">
            <v>No Data</v>
          </cell>
          <cell r="O118" t="str">
            <v>No Data</v>
          </cell>
          <cell r="P118" t="str">
            <v>No Data</v>
          </cell>
          <cell r="Q118" t="str">
            <v>No Data</v>
          </cell>
          <cell r="R118" t="str">
            <v>No Data</v>
          </cell>
        </row>
        <row r="119">
          <cell r="A119" t="str">
            <v>Subtotal Costs-Outpatient ASC-Subprovider I</v>
          </cell>
          <cell r="B119" t="str">
            <v>H57</v>
          </cell>
          <cell r="C119" t="str">
            <v>Worksheet D, Pt V Column 6, Line 104 Sub I</v>
          </cell>
          <cell r="D119" t="str">
            <v>No Data</v>
          </cell>
          <cell r="E119" t="str">
            <v>No Data</v>
          </cell>
          <cell r="F119" t="str">
            <v>No Data</v>
          </cell>
          <cell r="G119" t="str">
            <v>No Data</v>
          </cell>
          <cell r="H119" t="str">
            <v>No Data</v>
          </cell>
          <cell r="I119" t="str">
            <v>No Data</v>
          </cell>
          <cell r="J119" t="str">
            <v>No Data</v>
          </cell>
          <cell r="L119" t="str">
            <v>No Data</v>
          </cell>
          <cell r="M119" t="str">
            <v>No Data</v>
          </cell>
          <cell r="N119" t="str">
            <v>No Data</v>
          </cell>
          <cell r="O119" t="str">
            <v>No Data</v>
          </cell>
          <cell r="P119" t="str">
            <v>No Data</v>
          </cell>
          <cell r="Q119" t="str">
            <v>No Data</v>
          </cell>
          <cell r="R119" t="str">
            <v>No Data</v>
          </cell>
        </row>
        <row r="120">
          <cell r="A120" t="str">
            <v>Subtotal Costs-Outpatient Radiology-Subprovider I</v>
          </cell>
          <cell r="B120" t="str">
            <v>H58</v>
          </cell>
          <cell r="C120" t="str">
            <v>Worksheet D, Pt V Column 7, Line 104 Sub I</v>
          </cell>
          <cell r="D120" t="str">
            <v>No Data</v>
          </cell>
          <cell r="E120" t="str">
            <v>No Data</v>
          </cell>
          <cell r="F120" t="str">
            <v>No Data</v>
          </cell>
          <cell r="G120" t="str">
            <v>No Data</v>
          </cell>
          <cell r="H120" t="str">
            <v>No Data</v>
          </cell>
          <cell r="I120" t="str">
            <v>No Data</v>
          </cell>
          <cell r="J120" t="str">
            <v>No Data</v>
          </cell>
          <cell r="L120" t="str">
            <v>No Data</v>
          </cell>
          <cell r="M120" t="str">
            <v>No Data</v>
          </cell>
          <cell r="N120" t="str">
            <v>No Data</v>
          </cell>
          <cell r="O120" t="str">
            <v>No Data</v>
          </cell>
          <cell r="P120" t="str">
            <v>No Data</v>
          </cell>
          <cell r="Q120" t="str">
            <v>No Data</v>
          </cell>
          <cell r="R120" t="str">
            <v>No Data</v>
          </cell>
        </row>
        <row r="121">
          <cell r="A121" t="str">
            <v>Subtotal Costs-Other OP Diagnostic-Subprovider I</v>
          </cell>
          <cell r="B121" t="str">
            <v>H59</v>
          </cell>
          <cell r="C121" t="str">
            <v>Worksheet D, Pt V Column 8, Line 104 Sub I</v>
          </cell>
          <cell r="D121" t="str">
            <v>No Data</v>
          </cell>
          <cell r="E121" t="str">
            <v>No Data</v>
          </cell>
          <cell r="F121" t="str">
            <v>No Data</v>
          </cell>
          <cell r="G121" t="str">
            <v>No Data</v>
          </cell>
          <cell r="H121" t="str">
            <v>No Data</v>
          </cell>
          <cell r="I121" t="str">
            <v>No Data</v>
          </cell>
          <cell r="J121" t="str">
            <v>No Data</v>
          </cell>
          <cell r="L121" t="str">
            <v>No Data</v>
          </cell>
          <cell r="M121" t="str">
            <v>No Data</v>
          </cell>
          <cell r="N121" t="str">
            <v>No Data</v>
          </cell>
          <cell r="O121" t="str">
            <v>No Data</v>
          </cell>
          <cell r="P121" t="str">
            <v>No Data</v>
          </cell>
          <cell r="Q121" t="str">
            <v>No Data</v>
          </cell>
          <cell r="R121" t="str">
            <v>No Data</v>
          </cell>
        </row>
        <row r="122">
          <cell r="A122" t="str">
            <v>Program Costs: All Other + PPS Services - SUB I</v>
          </cell>
          <cell r="B122" t="str">
            <v>H60</v>
          </cell>
          <cell r="C122" t="str">
            <v>Worksheet D, Pt V Column 9 + 9.01, Line 104 Sub I</v>
          </cell>
          <cell r="D122" t="str">
            <v>No Data</v>
          </cell>
          <cell r="E122" t="str">
            <v>No Data</v>
          </cell>
          <cell r="F122" t="str">
            <v>No Data</v>
          </cell>
          <cell r="G122" t="str">
            <v>No Data</v>
          </cell>
          <cell r="H122" t="str">
            <v>No Data</v>
          </cell>
          <cell r="I122" t="str">
            <v>No Data</v>
          </cell>
          <cell r="J122" t="str">
            <v>No Data</v>
          </cell>
          <cell r="L122" t="str">
            <v>No Data</v>
          </cell>
          <cell r="M122" t="str">
            <v>No Data</v>
          </cell>
          <cell r="N122" t="str">
            <v>No Data</v>
          </cell>
          <cell r="O122" t="str">
            <v>No Data</v>
          </cell>
          <cell r="P122" t="str">
            <v>No Data</v>
          </cell>
          <cell r="Q122" t="str">
            <v>No Data</v>
          </cell>
          <cell r="R122" t="str">
            <v>No Data</v>
          </cell>
        </row>
        <row r="123">
          <cell r="A123" t="str">
            <v>Subtotal Costs-PPS services</v>
          </cell>
          <cell r="B123" t="str">
            <v>H332</v>
          </cell>
          <cell r="C123" t="str">
            <v>Worksheet D, Pt V Column 9.01, Line 104 Sub I</v>
          </cell>
          <cell r="D123" t="str">
            <v>No Data</v>
          </cell>
          <cell r="E123" t="str">
            <v>No Data</v>
          </cell>
          <cell r="F123" t="str">
            <v>No Data</v>
          </cell>
          <cell r="G123" t="str">
            <v>No Data</v>
          </cell>
          <cell r="H123" t="str">
            <v>No Data</v>
          </cell>
          <cell r="I123" t="str">
            <v>No Data</v>
          </cell>
          <cell r="J123" t="str">
            <v>No Data</v>
          </cell>
          <cell r="L123" t="str">
            <v>No Data</v>
          </cell>
          <cell r="M123" t="str">
            <v>No Data</v>
          </cell>
          <cell r="N123" t="str">
            <v>No Data</v>
          </cell>
          <cell r="O123" t="str">
            <v>No Data</v>
          </cell>
          <cell r="P123" t="str">
            <v>No Data</v>
          </cell>
          <cell r="Q123" t="str">
            <v>No Data</v>
          </cell>
          <cell r="R123" t="str">
            <v>No Data</v>
          </cell>
        </row>
        <row r="124">
          <cell r="A124" t="str">
            <v>Program Costs: All Other on or after August 1, 2000 - SUB I</v>
          </cell>
          <cell r="B124" t="str">
            <v>H554</v>
          </cell>
          <cell r="C124" t="str">
            <v>Worksheet D, Pt V Column 9.02, Line 104 Sub I</v>
          </cell>
          <cell r="D124" t="str">
            <v>No Data</v>
          </cell>
          <cell r="E124" t="str">
            <v>No Data</v>
          </cell>
          <cell r="F124" t="str">
            <v>No Data</v>
          </cell>
          <cell r="G124" t="str">
            <v>No Data</v>
          </cell>
          <cell r="H124" t="str">
            <v>No Data</v>
          </cell>
          <cell r="I124" t="str">
            <v>No Data</v>
          </cell>
          <cell r="J124" t="str">
            <v>No Data</v>
          </cell>
          <cell r="L124" t="str">
            <v>No Data</v>
          </cell>
          <cell r="M124" t="str">
            <v>No Data</v>
          </cell>
          <cell r="N124" t="str">
            <v>No Data</v>
          </cell>
          <cell r="O124" t="str">
            <v>No Data</v>
          </cell>
          <cell r="P124" t="str">
            <v>No Data</v>
          </cell>
          <cell r="Q124" t="str">
            <v>No Data</v>
          </cell>
          <cell r="R124" t="str">
            <v>No Data</v>
          </cell>
        </row>
        <row r="125">
          <cell r="A125" t="str">
            <v>Program Costs: All Other on or after August 1, 2000 - SUB I</v>
          </cell>
          <cell r="B125" t="str">
            <v>H557</v>
          </cell>
          <cell r="C125" t="str">
            <v>Worksheet D, Pt V Column 9.03, Line 104 Sub I</v>
          </cell>
          <cell r="D125" t="str">
            <v>No Data</v>
          </cell>
          <cell r="E125" t="str">
            <v>No Data</v>
          </cell>
          <cell r="F125" t="str">
            <v>No Data</v>
          </cell>
          <cell r="G125" t="str">
            <v>No Data</v>
          </cell>
          <cell r="H125" t="str">
            <v>No Data</v>
          </cell>
          <cell r="I125" t="str">
            <v>No Data</v>
          </cell>
          <cell r="J125" t="str">
            <v>No Data</v>
          </cell>
          <cell r="L125" t="str">
            <v>No Data</v>
          </cell>
          <cell r="M125" t="str">
            <v>No Data</v>
          </cell>
          <cell r="N125" t="str">
            <v>No Data</v>
          </cell>
          <cell r="O125" t="str">
            <v>No Data</v>
          </cell>
          <cell r="P125" t="str">
            <v>No Data</v>
          </cell>
          <cell r="Q125" t="str">
            <v>No Data</v>
          </cell>
          <cell r="R125" t="str">
            <v>No Data</v>
          </cell>
        </row>
        <row r="126">
          <cell r="A126" t="str">
            <v>Subtotal Costs-Outpatient ASC-Subprovider II</v>
          </cell>
          <cell r="B126" t="str">
            <v>H61</v>
          </cell>
          <cell r="C126" t="str">
            <v>Worksheet D, Pt V Column 6, Line 104 Sub II</v>
          </cell>
          <cell r="D126" t="str">
            <v>No Data</v>
          </cell>
          <cell r="E126" t="str">
            <v>No Data</v>
          </cell>
          <cell r="F126" t="str">
            <v>No Data</v>
          </cell>
          <cell r="G126" t="str">
            <v>No Data</v>
          </cell>
          <cell r="H126" t="str">
            <v>No Data</v>
          </cell>
          <cell r="I126" t="str">
            <v>No Data</v>
          </cell>
          <cell r="J126" t="str">
            <v>No Data</v>
          </cell>
          <cell r="L126" t="str">
            <v>No Data</v>
          </cell>
          <cell r="M126" t="str">
            <v>No Data</v>
          </cell>
          <cell r="N126" t="str">
            <v>No Data</v>
          </cell>
          <cell r="O126" t="str">
            <v>No Data</v>
          </cell>
          <cell r="P126" t="str">
            <v>No Data</v>
          </cell>
          <cell r="Q126" t="str">
            <v>No Data</v>
          </cell>
          <cell r="R126" t="str">
            <v>No Data</v>
          </cell>
        </row>
        <row r="127">
          <cell r="A127" t="str">
            <v>Subtotal Costs-Outpatient Radiology-Subprovider II</v>
          </cell>
          <cell r="B127" t="str">
            <v>H62</v>
          </cell>
          <cell r="C127" t="str">
            <v>Worksheet D, Pt V Column 7, Line 104 Sub II</v>
          </cell>
          <cell r="D127" t="str">
            <v>No Data</v>
          </cell>
          <cell r="E127" t="str">
            <v>No Data</v>
          </cell>
          <cell r="F127" t="str">
            <v>No Data</v>
          </cell>
          <cell r="G127" t="str">
            <v>No Data</v>
          </cell>
          <cell r="H127" t="str">
            <v>No Data</v>
          </cell>
          <cell r="I127" t="str">
            <v>No Data</v>
          </cell>
          <cell r="J127" t="str">
            <v>No Data</v>
          </cell>
          <cell r="L127" t="str">
            <v>No Data</v>
          </cell>
          <cell r="M127" t="str">
            <v>No Data</v>
          </cell>
          <cell r="N127" t="str">
            <v>No Data</v>
          </cell>
          <cell r="O127" t="str">
            <v>No Data</v>
          </cell>
          <cell r="P127" t="str">
            <v>No Data</v>
          </cell>
          <cell r="Q127" t="str">
            <v>No Data</v>
          </cell>
          <cell r="R127" t="str">
            <v>No Data</v>
          </cell>
        </row>
        <row r="128">
          <cell r="A128" t="str">
            <v>Subtotal Costs-Other OP Diagnostic-Subprovider II</v>
          </cell>
          <cell r="B128" t="str">
            <v>H63</v>
          </cell>
          <cell r="C128" t="str">
            <v>Worksheet D, Pt V Column 8, Line 104 Sub II</v>
          </cell>
          <cell r="D128" t="str">
            <v>No Data</v>
          </cell>
          <cell r="E128" t="str">
            <v>No Data</v>
          </cell>
          <cell r="F128" t="str">
            <v>No Data</v>
          </cell>
          <cell r="G128" t="str">
            <v>No Data</v>
          </cell>
          <cell r="H128" t="str">
            <v>No Data</v>
          </cell>
          <cell r="I128" t="str">
            <v>No Data</v>
          </cell>
          <cell r="J128" t="str">
            <v>No Data</v>
          </cell>
          <cell r="L128" t="str">
            <v>No Data</v>
          </cell>
          <cell r="M128" t="str">
            <v>No Data</v>
          </cell>
          <cell r="N128" t="str">
            <v>No Data</v>
          </cell>
          <cell r="O128" t="str">
            <v>No Data</v>
          </cell>
          <cell r="P128" t="str">
            <v>No Data</v>
          </cell>
          <cell r="Q128" t="str">
            <v>No Data</v>
          </cell>
          <cell r="R128" t="str">
            <v>No Data</v>
          </cell>
        </row>
        <row r="129">
          <cell r="A129" t="str">
            <v>Program Costs: All Other + PPS Services - SUB II</v>
          </cell>
          <cell r="B129" t="str">
            <v>H64</v>
          </cell>
          <cell r="C129" t="str">
            <v>Worksheet D, Pt V Column 9 + 9.01, Line 104 Sub II</v>
          </cell>
          <cell r="D129" t="str">
            <v>No Data</v>
          </cell>
          <cell r="E129" t="str">
            <v>No Data</v>
          </cell>
          <cell r="F129" t="str">
            <v>No Data</v>
          </cell>
          <cell r="G129" t="str">
            <v>No Data</v>
          </cell>
          <cell r="H129" t="str">
            <v>No Data</v>
          </cell>
          <cell r="I129" t="str">
            <v>No Data</v>
          </cell>
          <cell r="J129" t="str">
            <v>No Data</v>
          </cell>
          <cell r="L129" t="str">
            <v>No Data</v>
          </cell>
          <cell r="M129" t="str">
            <v>No Data</v>
          </cell>
          <cell r="N129" t="str">
            <v>No Data</v>
          </cell>
          <cell r="O129" t="str">
            <v>No Data</v>
          </cell>
          <cell r="P129" t="str">
            <v>No Data</v>
          </cell>
          <cell r="Q129" t="str">
            <v>No Data</v>
          </cell>
          <cell r="R129" t="str">
            <v>No Data</v>
          </cell>
        </row>
        <row r="130">
          <cell r="A130" t="str">
            <v>Subtotal Costs-PPS services</v>
          </cell>
          <cell r="B130" t="str">
            <v>H333</v>
          </cell>
          <cell r="C130" t="str">
            <v>Worksheet D, Pt V Column 9.01, Line 104 Sub II</v>
          </cell>
          <cell r="D130" t="str">
            <v>No Data</v>
          </cell>
          <cell r="E130" t="str">
            <v>No Data</v>
          </cell>
          <cell r="F130" t="str">
            <v>No Data</v>
          </cell>
          <cell r="G130" t="str">
            <v>No Data</v>
          </cell>
          <cell r="H130" t="str">
            <v>No Data</v>
          </cell>
          <cell r="I130" t="str">
            <v>No Data</v>
          </cell>
          <cell r="J130" t="str">
            <v>No Data</v>
          </cell>
          <cell r="L130" t="str">
            <v>No Data</v>
          </cell>
          <cell r="M130" t="str">
            <v>No Data</v>
          </cell>
          <cell r="N130" t="str">
            <v>No Data</v>
          </cell>
          <cell r="O130" t="str">
            <v>No Data</v>
          </cell>
          <cell r="P130" t="str">
            <v>No Data</v>
          </cell>
          <cell r="Q130" t="str">
            <v>No Data</v>
          </cell>
          <cell r="R130" t="str">
            <v>No Data</v>
          </cell>
        </row>
        <row r="131">
          <cell r="A131" t="str">
            <v>Program Costs: All Other on or after August 1, 2000 - SUB II</v>
          </cell>
          <cell r="B131" t="str">
            <v>H555</v>
          </cell>
          <cell r="C131" t="str">
            <v>Worksheet D, Pt V Column 9.02, Line 104 Sub II</v>
          </cell>
          <cell r="D131" t="str">
            <v>No Data</v>
          </cell>
          <cell r="E131" t="str">
            <v>No Data</v>
          </cell>
          <cell r="F131" t="str">
            <v>No Data</v>
          </cell>
          <cell r="G131" t="str">
            <v>No Data</v>
          </cell>
          <cell r="H131" t="str">
            <v>No Data</v>
          </cell>
          <cell r="I131" t="str">
            <v>No Data</v>
          </cell>
          <cell r="J131" t="str">
            <v>No Data</v>
          </cell>
          <cell r="L131" t="str">
            <v>No Data</v>
          </cell>
          <cell r="M131" t="str">
            <v>No Data</v>
          </cell>
          <cell r="N131" t="str">
            <v>No Data</v>
          </cell>
          <cell r="O131" t="str">
            <v>No Data</v>
          </cell>
          <cell r="P131" t="str">
            <v>No Data</v>
          </cell>
          <cell r="Q131" t="str">
            <v>No Data</v>
          </cell>
          <cell r="R131" t="str">
            <v>No Data</v>
          </cell>
        </row>
        <row r="132">
          <cell r="A132" t="str">
            <v>Program Costs: All Other on or after August 1, 2000 - SUB II</v>
          </cell>
          <cell r="B132" t="str">
            <v>H558</v>
          </cell>
          <cell r="C132" t="str">
            <v>Worksheet D, Pt V Column 9.03, Line 104 Sub II</v>
          </cell>
          <cell r="D132" t="str">
            <v>No Data</v>
          </cell>
          <cell r="E132" t="str">
            <v>No Data</v>
          </cell>
          <cell r="F132" t="str">
            <v>No Data</v>
          </cell>
          <cell r="G132" t="str">
            <v>No Data</v>
          </cell>
          <cell r="H132" t="str">
            <v>No Data</v>
          </cell>
          <cell r="I132" t="str">
            <v>No Data</v>
          </cell>
          <cell r="J132" t="str">
            <v>No Data</v>
          </cell>
          <cell r="L132" t="str">
            <v>No Data</v>
          </cell>
          <cell r="M132" t="str">
            <v>No Data</v>
          </cell>
          <cell r="N132" t="str">
            <v>No Data</v>
          </cell>
          <cell r="O132" t="str">
            <v>No Data</v>
          </cell>
          <cell r="P132" t="str">
            <v>No Data</v>
          </cell>
          <cell r="Q132" t="str">
            <v>No Data</v>
          </cell>
          <cell r="R132" t="str">
            <v>No Data</v>
          </cell>
        </row>
        <row r="133">
          <cell r="A133" t="str">
            <v>Inpatient Part B Costs - Hospital</v>
          </cell>
          <cell r="B133" t="str">
            <v>H580</v>
          </cell>
          <cell r="C133" t="str">
            <v>Worksheet D, Pt V Column 11, Line 104</v>
          </cell>
          <cell r="D133" t="str">
            <v>No Data</v>
          </cell>
          <cell r="E133" t="str">
            <v>No Data</v>
          </cell>
          <cell r="F133" t="str">
            <v>No Data</v>
          </cell>
          <cell r="G133" t="str">
            <v>No Data</v>
          </cell>
          <cell r="H133" t="str">
            <v>No Data</v>
          </cell>
          <cell r="I133" t="str">
            <v>No Data</v>
          </cell>
          <cell r="J133" t="str">
            <v>No Data</v>
          </cell>
          <cell r="L133" t="str">
            <v>No Data</v>
          </cell>
          <cell r="M133" t="str">
            <v>No Data</v>
          </cell>
          <cell r="N133" t="str">
            <v>No Data</v>
          </cell>
          <cell r="O133" t="str">
            <v>No Data</v>
          </cell>
          <cell r="P133" t="str">
            <v>No Data</v>
          </cell>
          <cell r="Q133" t="str">
            <v>No Data</v>
          </cell>
          <cell r="R133" t="str">
            <v>No Data</v>
          </cell>
        </row>
        <row r="134">
          <cell r="A134" t="str">
            <v>Total Cost-Wksht B Pt I Col. 27</v>
          </cell>
          <cell r="B134" t="str">
            <v>H33</v>
          </cell>
          <cell r="C134" t="str">
            <v>Worksheet C, Part II Column 1, Line 103</v>
          </cell>
          <cell r="D134" t="str">
            <v>No Data</v>
          </cell>
          <cell r="E134" t="str">
            <v>No Data</v>
          </cell>
          <cell r="F134" t="str">
            <v>No Data</v>
          </cell>
          <cell r="G134" t="str">
            <v>No Data</v>
          </cell>
          <cell r="H134" t="str">
            <v>No Data</v>
          </cell>
          <cell r="I134" t="str">
            <v>No Data</v>
          </cell>
          <cell r="J134" t="str">
            <v>No Data</v>
          </cell>
          <cell r="L134" t="str">
            <v>No Data</v>
          </cell>
          <cell r="M134" t="str">
            <v>No Data</v>
          </cell>
          <cell r="N134" t="str">
            <v>No Data</v>
          </cell>
          <cell r="O134" t="str">
            <v>No Data</v>
          </cell>
          <cell r="P134" t="str">
            <v>No Data</v>
          </cell>
          <cell r="Q134" t="str">
            <v>No Data</v>
          </cell>
          <cell r="R134" t="str">
            <v>No Data</v>
          </cell>
        </row>
        <row r="135">
          <cell r="A135" t="str">
            <v>Total Cost Net of Capital &amp; Operating Reduction</v>
          </cell>
          <cell r="B135" t="str">
            <v>H36</v>
          </cell>
          <cell r="C135" t="str">
            <v>Worksheet C, Part II Column 6, Line 103</v>
          </cell>
          <cell r="D135" t="str">
            <v>No Data</v>
          </cell>
          <cell r="E135" t="str">
            <v>No Data</v>
          </cell>
          <cell r="F135" t="str">
            <v>No Data</v>
          </cell>
          <cell r="G135" t="str">
            <v>No Data</v>
          </cell>
          <cell r="H135" t="str">
            <v>No Data</v>
          </cell>
          <cell r="I135" t="str">
            <v>No Data</v>
          </cell>
          <cell r="J135" t="str">
            <v>No Data</v>
          </cell>
          <cell r="L135" t="str">
            <v>No Data</v>
          </cell>
          <cell r="M135" t="str">
            <v>No Data</v>
          </cell>
          <cell r="N135" t="str">
            <v>No Data</v>
          </cell>
          <cell r="O135" t="str">
            <v>No Data</v>
          </cell>
          <cell r="P135" t="str">
            <v>No Data</v>
          </cell>
          <cell r="Q135" t="str">
            <v>No Data</v>
          </cell>
          <cell r="R135" t="str">
            <v>No Data</v>
          </cell>
        </row>
        <row r="137">
          <cell r="A137" t="str">
            <v>Cost Reduction Factor</v>
          </cell>
          <cell r="B137" t="str">
            <v>Cost _Red_Factor</v>
          </cell>
          <cell r="C137" t="str">
            <v>(H33/H36)-1</v>
          </cell>
          <cell r="D137" t="str">
            <v/>
          </cell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  <cell r="I137" t="str">
            <v/>
          </cell>
          <cell r="J137" t="str">
            <v/>
          </cell>
          <cell r="L137" t="e">
            <v>#VALUE!</v>
          </cell>
          <cell r="M137" t="e">
            <v>#VALUE!</v>
          </cell>
          <cell r="N137" t="e">
            <v>#VALUE!</v>
          </cell>
          <cell r="O137" t="e">
            <v>#VALUE!</v>
          </cell>
          <cell r="P137" t="e">
            <v>#VALUE!</v>
          </cell>
          <cell r="Q137" t="e">
            <v>#VALUE!</v>
          </cell>
          <cell r="R137" t="e">
            <v>#VALUE!</v>
          </cell>
        </row>
        <row r="138">
          <cell r="A138" t="str">
            <v>Cost Add Back Amount</v>
          </cell>
          <cell r="B138" t="str">
            <v>Cost_Add_Back</v>
          </cell>
          <cell r="C138" t="str">
            <v>([H51]+[H52]+[H53]+[H56]+[H183]+[H57]+[H58]+[H59]+[H60]+[H61]+   [H62]+[H63]+[H64]+[H331]+[H332]+[H333])*(Cost_Red_Factor)</v>
          </cell>
          <cell r="D138" t="str">
            <v/>
          </cell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  <cell r="I138" t="str">
            <v/>
          </cell>
          <cell r="J138" t="str">
            <v/>
          </cell>
          <cell r="L138" t="e">
            <v>#VALUE!</v>
          </cell>
          <cell r="M138" t="e">
            <v>#VALUE!</v>
          </cell>
          <cell r="N138" t="e">
            <v>#VALUE!</v>
          </cell>
          <cell r="O138" t="e">
            <v>#VALUE!</v>
          </cell>
          <cell r="P138" t="e">
            <v>#VALUE!</v>
          </cell>
          <cell r="Q138" t="e">
            <v>#VALUE!</v>
          </cell>
          <cell r="R138" t="e">
            <v>#VALUE!</v>
          </cell>
        </row>
        <row r="148">
          <cell r="A148" t="str">
            <v>Outpatient Gain/Loss</v>
          </cell>
          <cell r="B148" t="str">
            <v>OUT_GL</v>
          </cell>
          <cell r="C148" t="str">
            <v>[OUT_REV]-[OUT_COST]</v>
          </cell>
          <cell r="D148" t="str">
            <v/>
          </cell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  <cell r="I148" t="str">
            <v/>
          </cell>
          <cell r="J148" t="str">
            <v/>
          </cell>
          <cell r="L148" t="e">
            <v>#VALUE!</v>
          </cell>
          <cell r="M148" t="e">
            <v>#VALUE!</v>
          </cell>
          <cell r="N148" t="e">
            <v>#VALUE!</v>
          </cell>
          <cell r="O148" t="e">
            <v>#VALUE!</v>
          </cell>
          <cell r="P148" t="e">
            <v>#VALUE!</v>
          </cell>
          <cell r="Q148" t="e">
            <v>#VALUE!</v>
          </cell>
          <cell r="R148" t="e">
            <v>#VALUE!</v>
          </cell>
        </row>
        <row r="153">
          <cell r="A153" t="str">
            <v>Direct Graduate Medical Education Revenue</v>
          </cell>
          <cell r="B153" t="str">
            <v>GME_REV</v>
          </cell>
          <cell r="C153" t="str">
            <v>[A_GME_wo_MC] + [B_GME_wo_MC]</v>
          </cell>
          <cell r="D153" t="str">
            <v/>
          </cell>
          <cell r="E153" t="str">
            <v/>
          </cell>
          <cell r="F153" t="str">
            <v/>
          </cell>
          <cell r="G153" t="str">
            <v/>
          </cell>
          <cell r="H153" t="str">
            <v/>
          </cell>
          <cell r="I153" t="str">
            <v/>
          </cell>
          <cell r="J153" t="str">
            <v/>
          </cell>
          <cell r="L153" t="e">
            <v>#VALUE!</v>
          </cell>
          <cell r="M153" t="e">
            <v>#VALUE!</v>
          </cell>
          <cell r="N153" t="e">
            <v>#VALUE!</v>
          </cell>
          <cell r="O153" t="e">
            <v>#VALUE!</v>
          </cell>
          <cell r="P153" t="e">
            <v>#VALUE!</v>
          </cell>
          <cell r="Q153" t="e">
            <v>#VALUE!</v>
          </cell>
          <cell r="R153" t="e">
            <v>#VALUE!</v>
          </cell>
        </row>
        <row r="155">
          <cell r="A155" t="str">
            <v>Pt A Medicare GME Payment-Title XVIII Only</v>
          </cell>
          <cell r="B155" t="str">
            <v>H136</v>
          </cell>
          <cell r="C155" t="str">
            <v>Worksheet E-3, Pt IV Column 1, Line 24</v>
          </cell>
          <cell r="D155" t="str">
            <v>No Data</v>
          </cell>
          <cell r="E155" t="str">
            <v>No Data</v>
          </cell>
          <cell r="F155" t="str">
            <v>No Data</v>
          </cell>
          <cell r="G155" t="str">
            <v>No Data</v>
          </cell>
          <cell r="H155" t="str">
            <v>No Data</v>
          </cell>
          <cell r="I155" t="str">
            <v>No Data</v>
          </cell>
          <cell r="J155" t="str">
            <v>No Data</v>
          </cell>
          <cell r="L155" t="str">
            <v>No Data</v>
          </cell>
          <cell r="M155" t="str">
            <v>No Data</v>
          </cell>
          <cell r="N155" t="str">
            <v>No Data</v>
          </cell>
          <cell r="O155" t="str">
            <v>No Data</v>
          </cell>
          <cell r="P155" t="str">
            <v>No Data</v>
          </cell>
          <cell r="Q155" t="str">
            <v>No Data</v>
          </cell>
          <cell r="R155" t="str">
            <v>No Data</v>
          </cell>
        </row>
        <row r="156">
          <cell r="A156" t="str">
            <v>Pt B Medicare GME Payment-Title XVIII Only</v>
          </cell>
          <cell r="B156" t="str">
            <v>H137</v>
          </cell>
          <cell r="C156" t="str">
            <v>Worksheet E-3, Pt IV Column 1, Line 25</v>
          </cell>
          <cell r="D156" t="str">
            <v>No Data</v>
          </cell>
          <cell r="E156" t="str">
            <v>No Data</v>
          </cell>
          <cell r="F156" t="str">
            <v>No Data</v>
          </cell>
          <cell r="G156" t="str">
            <v>No Data</v>
          </cell>
          <cell r="H156" t="str">
            <v>No Data</v>
          </cell>
          <cell r="I156" t="str">
            <v>No Data</v>
          </cell>
          <cell r="J156" t="str">
            <v>No Data</v>
          </cell>
          <cell r="L156" t="str">
            <v>No Data</v>
          </cell>
          <cell r="M156" t="str">
            <v>No Data</v>
          </cell>
          <cell r="N156" t="str">
            <v>No Data</v>
          </cell>
          <cell r="O156" t="str">
            <v>No Data</v>
          </cell>
          <cell r="P156" t="str">
            <v>No Data</v>
          </cell>
          <cell r="Q156" t="str">
            <v>No Data</v>
          </cell>
          <cell r="R156" t="str">
            <v>No Data</v>
          </cell>
        </row>
        <row r="157">
          <cell r="A157" t="str">
            <v>Total Medicare GME Payment w/out Managed Care-Title XVIII Only</v>
          </cell>
          <cell r="B157" t="str">
            <v>H581</v>
          </cell>
          <cell r="C157" t="str">
            <v>Worksheet E-3, Pt IV Column 1, Line 6.01</v>
          </cell>
          <cell r="D157" t="str">
            <v>No Data</v>
          </cell>
          <cell r="E157" t="str">
            <v>No Data</v>
          </cell>
          <cell r="F157" t="str">
            <v>No Data</v>
          </cell>
          <cell r="G157" t="str">
            <v>No Data</v>
          </cell>
          <cell r="H157" t="str">
            <v>No Data</v>
          </cell>
          <cell r="I157" t="str">
            <v>No Data</v>
          </cell>
          <cell r="J157" t="str">
            <v>No Data</v>
          </cell>
          <cell r="L157" t="str">
            <v>No Data</v>
          </cell>
          <cell r="M157" t="str">
            <v>No Data</v>
          </cell>
          <cell r="N157" t="str">
            <v>No Data</v>
          </cell>
          <cell r="O157" t="str">
            <v>No Data</v>
          </cell>
          <cell r="P157" t="str">
            <v>No Data</v>
          </cell>
          <cell r="Q157" t="str">
            <v>No Data</v>
          </cell>
          <cell r="R157" t="str">
            <v>No Data</v>
          </cell>
        </row>
        <row r="158">
          <cell r="A158" t="str">
            <v>Pt A Medicare GME Payment w/out Managed Care-Title XVIII Only</v>
          </cell>
          <cell r="B158" t="str">
            <v>A_GME_wo_MC</v>
          </cell>
          <cell r="C158" t="str">
            <v>( [H581] / ([H136] + [H137] ) ) * [H136]</v>
          </cell>
          <cell r="D158" t="str">
            <v/>
          </cell>
          <cell r="E158" t="str">
            <v/>
          </cell>
          <cell r="F158" t="str">
            <v/>
          </cell>
          <cell r="G158" t="str">
            <v/>
          </cell>
          <cell r="H158" t="str">
            <v/>
          </cell>
          <cell r="I158" t="str">
            <v/>
          </cell>
          <cell r="J158" t="str">
            <v/>
          </cell>
          <cell r="L158" t="e">
            <v>#VALUE!</v>
          </cell>
          <cell r="M158" t="e">
            <v>#VALUE!</v>
          </cell>
          <cell r="N158" t="e">
            <v>#VALUE!</v>
          </cell>
          <cell r="O158" t="e">
            <v>#VALUE!</v>
          </cell>
          <cell r="P158" t="e">
            <v>#VALUE!</v>
          </cell>
          <cell r="Q158" t="e">
            <v>#VALUE!</v>
          </cell>
          <cell r="R158" t="e">
            <v>#VALUE!</v>
          </cell>
        </row>
        <row r="159">
          <cell r="A159" t="str">
            <v>Pt B Medicare GME Payment w/out Managed Care-Title XVIII Only</v>
          </cell>
          <cell r="B159" t="str">
            <v>B_GME_wo_MC</v>
          </cell>
          <cell r="C159" t="str">
            <v>( [H581] / ([H136] + [H137] ) ) * [H137]</v>
          </cell>
          <cell r="D159" t="str">
            <v/>
          </cell>
          <cell r="E159" t="str">
            <v/>
          </cell>
          <cell r="F159" t="str">
            <v/>
          </cell>
          <cell r="G159" t="str">
            <v/>
          </cell>
          <cell r="H159" t="str">
            <v/>
          </cell>
          <cell r="I159" t="str">
            <v/>
          </cell>
          <cell r="J159" t="str">
            <v/>
          </cell>
          <cell r="L159" t="e">
            <v>#VALUE!</v>
          </cell>
          <cell r="M159" t="e">
            <v>#VALUE!</v>
          </cell>
          <cell r="N159" t="e">
            <v>#VALUE!</v>
          </cell>
          <cell r="O159" t="e">
            <v>#VALUE!</v>
          </cell>
          <cell r="P159" t="e">
            <v>#VALUE!</v>
          </cell>
          <cell r="Q159" t="e">
            <v>#VALUE!</v>
          </cell>
          <cell r="R159" t="e">
            <v>#VALUE!</v>
          </cell>
        </row>
        <row r="161">
          <cell r="A161" t="str">
            <v>Direct Graduate Medical Education Cost</v>
          </cell>
          <cell r="B161" t="str">
            <v>GME_COST</v>
          </cell>
          <cell r="C161" t="str">
            <v>FORMULA_A + FORMULA_B + FORMULA_C</v>
          </cell>
          <cell r="D161" t="str">
            <v/>
          </cell>
          <cell r="E161" t="str">
            <v/>
          </cell>
          <cell r="F161" t="str">
            <v/>
          </cell>
          <cell r="G161" t="str">
            <v/>
          </cell>
          <cell r="H161" t="str">
            <v/>
          </cell>
          <cell r="I161" t="str">
            <v/>
          </cell>
          <cell r="J161" t="str">
            <v/>
          </cell>
          <cell r="L161" t="e">
            <v>#VALUE!</v>
          </cell>
          <cell r="M161" t="e">
            <v>#VALUE!</v>
          </cell>
          <cell r="N161" t="e">
            <v>#VALUE!</v>
          </cell>
          <cell r="O161" t="e">
            <v>#VALUE!</v>
          </cell>
          <cell r="P161" t="e">
            <v>#VALUE!</v>
          </cell>
          <cell r="Q161" t="e">
            <v>#VALUE!</v>
          </cell>
          <cell r="R161" t="e">
            <v>#VALUE!</v>
          </cell>
        </row>
        <row r="163">
          <cell r="A163" t="str">
            <v xml:space="preserve">Medicare Inpatient Routine DGME Costs </v>
          </cell>
          <cell r="B163" t="str">
            <v>FORMULA_A</v>
          </cell>
          <cell r="C163" t="str">
            <v>[H133]*[EY11a]</v>
          </cell>
          <cell r="D163" t="str">
            <v/>
          </cell>
          <cell r="E163" t="str">
            <v/>
          </cell>
          <cell r="F163" t="str">
            <v/>
          </cell>
          <cell r="G163" t="str">
            <v/>
          </cell>
          <cell r="H163" t="str">
            <v/>
          </cell>
          <cell r="I163" t="str">
            <v/>
          </cell>
          <cell r="J163" t="str">
            <v/>
          </cell>
          <cell r="L163" t="e">
            <v>#VALUE!</v>
          </cell>
          <cell r="M163" t="e">
            <v>#VALUE!</v>
          </cell>
          <cell r="N163" t="e">
            <v>#VALUE!</v>
          </cell>
          <cell r="O163" t="e">
            <v>#VALUE!</v>
          </cell>
          <cell r="P163" t="e">
            <v>#VALUE!</v>
          </cell>
          <cell r="Q163" t="e">
            <v>#VALUE!</v>
          </cell>
          <cell r="R163" t="e">
            <v>#VALUE!</v>
          </cell>
        </row>
        <row r="164">
          <cell r="A164" t="str">
            <v xml:space="preserve">Medicare Inpatient Ancillary DGME Costs </v>
          </cell>
          <cell r="B164" t="str">
            <v>FORMULA_B</v>
          </cell>
          <cell r="C164" t="str">
            <v>[EY11]*([EY27]/[EY18])</v>
          </cell>
          <cell r="D164" t="str">
            <v/>
          </cell>
          <cell r="E164" t="str">
            <v/>
          </cell>
          <cell r="F164" t="str">
            <v/>
          </cell>
          <cell r="G164" t="str">
            <v/>
          </cell>
          <cell r="H164" t="str">
            <v/>
          </cell>
          <cell r="I164" t="str">
            <v/>
          </cell>
          <cell r="J164" t="str">
            <v/>
          </cell>
          <cell r="L164" t="e">
            <v>#VALUE!</v>
          </cell>
          <cell r="M164" t="e">
            <v>#VALUE!</v>
          </cell>
          <cell r="N164" t="e">
            <v>#VALUE!</v>
          </cell>
          <cell r="O164" t="e">
            <v>#VALUE!</v>
          </cell>
          <cell r="P164" t="e">
            <v>#VALUE!</v>
          </cell>
          <cell r="Q164" t="e">
            <v>#VALUE!</v>
          </cell>
          <cell r="R164" t="e">
            <v>#VALUE!</v>
          </cell>
        </row>
        <row r="165">
          <cell r="A165" t="str">
            <v xml:space="preserve">Medicare Outpatient Ancillary DGME Costs </v>
          </cell>
          <cell r="B165" t="str">
            <v>FORMULA_C</v>
          </cell>
          <cell r="C165" t="str">
            <v>([EY11]*([EY29]/[EY18])</v>
          </cell>
          <cell r="D165" t="str">
            <v/>
          </cell>
          <cell r="E165" t="str">
            <v/>
          </cell>
          <cell r="F165" t="str">
            <v/>
          </cell>
          <cell r="G165" t="str">
            <v/>
          </cell>
          <cell r="H165" t="str">
            <v/>
          </cell>
          <cell r="I165" t="str">
            <v/>
          </cell>
          <cell r="J165" t="str">
            <v/>
          </cell>
          <cell r="L165" t="e">
            <v>#VALUE!</v>
          </cell>
          <cell r="M165" t="e">
            <v>#VALUE!</v>
          </cell>
          <cell r="N165" t="e">
            <v>#VALUE!</v>
          </cell>
          <cell r="O165" t="e">
            <v>#VALUE!</v>
          </cell>
          <cell r="P165" t="e">
            <v>#VALUE!</v>
          </cell>
          <cell r="Q165" t="e">
            <v>#VALUE!</v>
          </cell>
          <cell r="R165" t="e">
            <v>#VALUE!</v>
          </cell>
        </row>
        <row r="167">
          <cell r="A167" t="str">
            <v>Ratio Of Pgm IP Dys To Total IP Dys</v>
          </cell>
          <cell r="B167" t="str">
            <v>H133</v>
          </cell>
          <cell r="C167" t="str">
            <v>Worksheet E-3, Pt IV Column 1, Line 6</v>
          </cell>
          <cell r="D167" t="str">
            <v>No Data</v>
          </cell>
          <cell r="E167" t="str">
            <v>No Data</v>
          </cell>
          <cell r="F167" t="str">
            <v>No Data</v>
          </cell>
          <cell r="G167" t="str">
            <v>No Data</v>
          </cell>
          <cell r="H167" t="str">
            <v>No Data</v>
          </cell>
          <cell r="I167" t="str">
            <v>No Data</v>
          </cell>
          <cell r="J167" t="str">
            <v>No Data</v>
          </cell>
          <cell r="L167" t="str">
            <v>No Data</v>
          </cell>
          <cell r="M167" t="str">
            <v>No Data</v>
          </cell>
          <cell r="N167" t="str">
            <v>No Data</v>
          </cell>
          <cell r="O167" t="str">
            <v>No Data</v>
          </cell>
          <cell r="P167" t="str">
            <v>No Data</v>
          </cell>
          <cell r="Q167" t="str">
            <v>No Data</v>
          </cell>
          <cell r="R167" t="str">
            <v>No Data</v>
          </cell>
        </row>
        <row r="168">
          <cell r="A168" t="str">
            <v>Total IP Routine GME Costs</v>
          </cell>
          <cell r="B168" t="str">
            <v>EY11A</v>
          </cell>
          <cell r="C168" t="str">
            <v>Worksheet B, Part I Columns 22+23, Lines 25-36</v>
          </cell>
          <cell r="D168" t="str">
            <v>No Data</v>
          </cell>
          <cell r="E168" t="str">
            <v>No Data</v>
          </cell>
          <cell r="F168" t="str">
            <v>No Data</v>
          </cell>
          <cell r="G168" t="str">
            <v>No Data</v>
          </cell>
          <cell r="H168" t="str">
            <v>No Data</v>
          </cell>
          <cell r="I168" t="str">
            <v>No Data</v>
          </cell>
          <cell r="J168" t="str">
            <v>No Data</v>
          </cell>
          <cell r="L168" t="str">
            <v>No Data</v>
          </cell>
          <cell r="M168" t="str">
            <v>No Data</v>
          </cell>
          <cell r="N168" t="str">
            <v>No Data</v>
          </cell>
          <cell r="O168" t="str">
            <v>No Data</v>
          </cell>
          <cell r="P168" t="str">
            <v>No Data</v>
          </cell>
          <cell r="Q168" t="str">
            <v>No Data</v>
          </cell>
          <cell r="R168" t="str">
            <v>No Data</v>
          </cell>
        </row>
        <row r="169">
          <cell r="A169" t="str">
            <v>Total Ancillary GME Costs</v>
          </cell>
          <cell r="B169" t="str">
            <v>EY11</v>
          </cell>
          <cell r="C169" t="str">
            <v>Worksheet B, Part I Columns 22+23, Lines 37-94</v>
          </cell>
          <cell r="D169" t="str">
            <v>No Data</v>
          </cell>
          <cell r="E169" t="str">
            <v>No Data</v>
          </cell>
          <cell r="F169" t="str">
            <v>No Data</v>
          </cell>
          <cell r="G169" t="str">
            <v>No Data</v>
          </cell>
          <cell r="H169" t="str">
            <v>No Data</v>
          </cell>
          <cell r="I169" t="str">
            <v>No Data</v>
          </cell>
          <cell r="J169" t="str">
            <v>No Data</v>
          </cell>
          <cell r="L169" t="str">
            <v>No Data</v>
          </cell>
          <cell r="M169" t="str">
            <v>No Data</v>
          </cell>
          <cell r="N169" t="str">
            <v>No Data</v>
          </cell>
          <cell r="O169" t="str">
            <v>No Data</v>
          </cell>
          <cell r="P169" t="str">
            <v>No Data</v>
          </cell>
          <cell r="Q169" t="str">
            <v>No Data</v>
          </cell>
          <cell r="R169" t="str">
            <v>No Data</v>
          </cell>
        </row>
        <row r="170">
          <cell r="A170" t="str">
            <v>Total Medicare Pt A Ancillary Charges (Facility)</v>
          </cell>
          <cell r="B170" t="str">
            <v>EY27</v>
          </cell>
          <cell r="C170" t="str">
            <v>Worksheet D-4 Column 2, Lines 37-94</v>
          </cell>
          <cell r="D170" t="str">
            <v>No Data</v>
          </cell>
          <cell r="E170" t="str">
            <v>No Data</v>
          </cell>
          <cell r="F170" t="str">
            <v>No Data</v>
          </cell>
          <cell r="G170" t="str">
            <v>No Data</v>
          </cell>
          <cell r="H170" t="str">
            <v>No Data</v>
          </cell>
          <cell r="I170" t="str">
            <v>No Data</v>
          </cell>
          <cell r="J170" t="str">
            <v>No Data</v>
          </cell>
          <cell r="L170" t="str">
            <v>No Data</v>
          </cell>
          <cell r="M170" t="str">
            <v>No Data</v>
          </cell>
          <cell r="N170" t="str">
            <v>No Data</v>
          </cell>
          <cell r="O170" t="str">
            <v>No Data</v>
          </cell>
          <cell r="P170" t="str">
            <v>No Data</v>
          </cell>
          <cell r="Q170" t="str">
            <v>No Data</v>
          </cell>
          <cell r="R170" t="str">
            <v>No Data</v>
          </cell>
        </row>
        <row r="171">
          <cell r="A171" t="str">
            <v>Total Medicare OP Charges (Facility)</v>
          </cell>
          <cell r="B171" t="str">
            <v>EY29</v>
          </cell>
          <cell r="C171" t="str">
            <v>Worksheet D, Pt V Columns 2-5.04, Line 101</v>
          </cell>
          <cell r="D171" t="str">
            <v>No Data</v>
          </cell>
          <cell r="E171" t="str">
            <v>No Data</v>
          </cell>
          <cell r="F171" t="str">
            <v>No Data</v>
          </cell>
          <cell r="G171" t="str">
            <v>No Data</v>
          </cell>
          <cell r="H171" t="str">
            <v>No Data</v>
          </cell>
          <cell r="I171" t="str">
            <v>No Data</v>
          </cell>
          <cell r="J171" t="str">
            <v>No Data</v>
          </cell>
          <cell r="L171" t="str">
            <v>No Data</v>
          </cell>
          <cell r="M171" t="str">
            <v>No Data</v>
          </cell>
          <cell r="N171" t="str">
            <v>No Data</v>
          </cell>
          <cell r="O171" t="str">
            <v>No Data</v>
          </cell>
          <cell r="P171" t="str">
            <v>No Data</v>
          </cell>
          <cell r="Q171" t="str">
            <v>No Data</v>
          </cell>
          <cell r="R171" t="str">
            <v>No Data</v>
          </cell>
        </row>
        <row r="172">
          <cell r="A172" t="str">
            <v>Total Ancillary Charges</v>
          </cell>
          <cell r="B172" t="str">
            <v>EY18</v>
          </cell>
          <cell r="C172" t="str">
            <v>Worksheet C, Part I Columns 6+7, Lines 37-94</v>
          </cell>
          <cell r="D172" t="str">
            <v>No Data</v>
          </cell>
          <cell r="E172" t="str">
            <v>No Data</v>
          </cell>
          <cell r="F172" t="str">
            <v>No Data</v>
          </cell>
          <cell r="G172" t="str">
            <v>No Data</v>
          </cell>
          <cell r="H172" t="str">
            <v>No Data</v>
          </cell>
          <cell r="I172" t="str">
            <v>No Data</v>
          </cell>
          <cell r="J172" t="str">
            <v>No Data</v>
          </cell>
          <cell r="L172" t="str">
            <v>No Data</v>
          </cell>
          <cell r="M172" t="str">
            <v>No Data</v>
          </cell>
          <cell r="N172" t="str">
            <v>No Data</v>
          </cell>
          <cell r="O172" t="str">
            <v>No Data</v>
          </cell>
          <cell r="P172" t="str">
            <v>No Data</v>
          </cell>
          <cell r="Q172" t="str">
            <v>No Data</v>
          </cell>
          <cell r="R172" t="str">
            <v>No Data</v>
          </cell>
        </row>
        <row r="174">
          <cell r="A174" t="str">
            <v>GME cost associated with Managed Care patients</v>
          </cell>
          <cell r="B174" t="str">
            <v>FORMULA_D</v>
          </cell>
          <cell r="C174" t="str">
            <v>((([H134]+[H135])/[H187])*[EY11A])</v>
          </cell>
          <cell r="D174" t="str">
            <v/>
          </cell>
          <cell r="E174" t="str">
            <v/>
          </cell>
          <cell r="F174" t="str">
            <v/>
          </cell>
          <cell r="G174" t="str">
            <v/>
          </cell>
          <cell r="H174" t="str">
            <v/>
          </cell>
          <cell r="I174" t="str">
            <v/>
          </cell>
          <cell r="J174" t="str">
            <v/>
          </cell>
          <cell r="L174" t="e">
            <v>#VALUE!</v>
          </cell>
          <cell r="M174" t="e">
            <v>#VALUE!</v>
          </cell>
          <cell r="N174" t="e">
            <v>#VALUE!</v>
          </cell>
          <cell r="O174" t="e">
            <v>#VALUE!</v>
          </cell>
          <cell r="P174" t="e">
            <v>#VALUE!</v>
          </cell>
          <cell r="Q174" t="e">
            <v>#VALUE!</v>
          </cell>
          <cell r="R174" t="e">
            <v>#VALUE!</v>
          </cell>
        </row>
        <row r="175">
          <cell r="A175" t="str">
            <v>Pgm Managed Care Dys Occurring On Or After 1/1 Of This CR Period</v>
          </cell>
          <cell r="B175" t="str">
            <v>H134</v>
          </cell>
          <cell r="C175" t="str">
            <v>Worksheet E-3, Pt IV Column 1, Line 6.02</v>
          </cell>
          <cell r="D175" t="str">
            <v>No Data</v>
          </cell>
          <cell r="E175" t="str">
            <v>No Data</v>
          </cell>
          <cell r="F175" t="str">
            <v>No Data</v>
          </cell>
          <cell r="G175" t="str">
            <v>No Data</v>
          </cell>
          <cell r="H175" t="str">
            <v>No Data</v>
          </cell>
          <cell r="I175" t="str">
            <v>No Data</v>
          </cell>
          <cell r="J175" t="str">
            <v>No Data</v>
          </cell>
          <cell r="L175" t="str">
            <v>No Data</v>
          </cell>
          <cell r="M175" t="str">
            <v>No Data</v>
          </cell>
          <cell r="N175" t="str">
            <v>No Data</v>
          </cell>
          <cell r="O175" t="str">
            <v>No Data</v>
          </cell>
          <cell r="P175" t="str">
            <v>No Data</v>
          </cell>
          <cell r="Q175" t="str">
            <v>No Data</v>
          </cell>
          <cell r="R175" t="str">
            <v>No Data</v>
          </cell>
        </row>
        <row r="176">
          <cell r="A176" t="str">
            <v>Pgm Managed Care Dys Occurring Before 1/1 Of This CR Yr.</v>
          </cell>
          <cell r="B176" t="str">
            <v>H135</v>
          </cell>
          <cell r="C176" t="str">
            <v>Worksheet E-3, Pt IV Column 1, Line 6.06</v>
          </cell>
          <cell r="D176" t="str">
            <v>No Data</v>
          </cell>
          <cell r="E176" t="str">
            <v>No Data</v>
          </cell>
          <cell r="F176" t="str">
            <v>No Data</v>
          </cell>
          <cell r="G176" t="str">
            <v>No Data</v>
          </cell>
          <cell r="H176" t="str">
            <v>No Data</v>
          </cell>
          <cell r="I176" t="str">
            <v>No Data</v>
          </cell>
          <cell r="J176" t="str">
            <v>No Data</v>
          </cell>
          <cell r="L176" t="str">
            <v>No Data</v>
          </cell>
          <cell r="M176" t="str">
            <v>No Data</v>
          </cell>
          <cell r="N176" t="str">
            <v>No Data</v>
          </cell>
          <cell r="O176" t="str">
            <v>No Data</v>
          </cell>
          <cell r="P176" t="str">
            <v>No Data</v>
          </cell>
          <cell r="Q176" t="str">
            <v>No Data</v>
          </cell>
          <cell r="R176" t="str">
            <v>No Data</v>
          </cell>
        </row>
        <row r="177">
          <cell r="A177" t="str">
            <v>Total Inpatient Days</v>
          </cell>
          <cell r="B177" t="str">
            <v>H187</v>
          </cell>
          <cell r="C177" t="str">
            <v>Worksheet E-3, Pt IV Column 1, Line 5</v>
          </cell>
          <cell r="D177" t="str">
            <v>No Data</v>
          </cell>
          <cell r="E177" t="str">
            <v>No Data</v>
          </cell>
          <cell r="F177" t="str">
            <v>No Data</v>
          </cell>
          <cell r="G177" t="str">
            <v>No Data</v>
          </cell>
          <cell r="H177" t="str">
            <v>No Data</v>
          </cell>
          <cell r="I177" t="str">
            <v>No Data</v>
          </cell>
          <cell r="J177" t="str">
            <v>No Data</v>
          </cell>
          <cell r="L177" t="str">
            <v>No Data</v>
          </cell>
          <cell r="M177" t="str">
            <v>No Data</v>
          </cell>
          <cell r="N177" t="str">
            <v>No Data</v>
          </cell>
          <cell r="O177" t="str">
            <v>No Data</v>
          </cell>
          <cell r="P177" t="str">
            <v>No Data</v>
          </cell>
          <cell r="Q177" t="str">
            <v>No Data</v>
          </cell>
          <cell r="R177" t="str">
            <v>No Data</v>
          </cell>
        </row>
        <row r="179">
          <cell r="A179" t="str">
            <v>Direct Graduate Medical Education Gain/Loss</v>
          </cell>
          <cell r="B179" t="str">
            <v>GME_GL</v>
          </cell>
          <cell r="C179" t="str">
            <v>[GME_REV]-[GME_COST]</v>
          </cell>
          <cell r="D179" t="str">
            <v/>
          </cell>
          <cell r="E179" t="str">
            <v/>
          </cell>
          <cell r="F179" t="str">
            <v/>
          </cell>
          <cell r="G179" t="str">
            <v/>
          </cell>
          <cell r="H179" t="str">
            <v/>
          </cell>
          <cell r="I179" t="str">
            <v/>
          </cell>
          <cell r="J179" t="str">
            <v/>
          </cell>
          <cell r="L179" t="e">
            <v>#VALUE!</v>
          </cell>
          <cell r="M179" t="e">
            <v>#VALUE!</v>
          </cell>
          <cell r="N179" t="e">
            <v>#VALUE!</v>
          </cell>
          <cell r="O179" t="e">
            <v>#VALUE!</v>
          </cell>
          <cell r="P179" t="e">
            <v>#VALUE!</v>
          </cell>
          <cell r="Q179" t="e">
            <v>#VALUE!</v>
          </cell>
          <cell r="R179" t="e">
            <v>#VALUE!</v>
          </cell>
        </row>
        <row r="181">
          <cell r="A181" t="str">
            <v>Direct Graduate Medical Education Medicare Margin</v>
          </cell>
          <cell r="B181" t="str">
            <v>GME_MGN</v>
          </cell>
          <cell r="C181" t="str">
            <v>[GME_GL]/[GME_REV]</v>
          </cell>
          <cell r="D181" t="str">
            <v/>
          </cell>
          <cell r="E181" t="str">
            <v/>
          </cell>
          <cell r="F181" t="str">
            <v/>
          </cell>
          <cell r="G181" t="str">
            <v/>
          </cell>
          <cell r="H181" t="str">
            <v/>
          </cell>
          <cell r="I181" t="str">
            <v/>
          </cell>
          <cell r="J181" t="str">
            <v/>
          </cell>
          <cell r="L181" t="e">
            <v>#VALUE!</v>
          </cell>
          <cell r="M181" t="e">
            <v>#VALUE!</v>
          </cell>
          <cell r="N181" t="e">
            <v>#VALUE!</v>
          </cell>
          <cell r="O181" t="e">
            <v>#VALUE!</v>
          </cell>
          <cell r="P181" t="e">
            <v>#VALUE!</v>
          </cell>
          <cell r="Q181" t="e">
            <v>#VALUE!</v>
          </cell>
          <cell r="R181" t="e">
            <v>#VALUE!</v>
          </cell>
        </row>
        <row r="184">
          <cell r="A184" t="e">
            <v>#N/A</v>
          </cell>
          <cell r="B184" t="str">
            <v>SUB_I_REV</v>
          </cell>
          <cell r="C184" t="str">
            <v>[F1946]-[F1950]+[F1950A]</v>
          </cell>
          <cell r="D184" t="str">
            <v/>
          </cell>
          <cell r="E184" t="str">
            <v/>
          </cell>
          <cell r="F184" t="str">
            <v/>
          </cell>
          <cell r="G184" t="str">
            <v/>
          </cell>
          <cell r="H184" t="str">
            <v/>
          </cell>
          <cell r="I184" t="str">
            <v/>
          </cell>
          <cell r="J184" t="str">
            <v/>
          </cell>
          <cell r="L184" t="e">
            <v>#VALUE!</v>
          </cell>
          <cell r="M184" t="e">
            <v>#VALUE!</v>
          </cell>
          <cell r="N184" t="e">
            <v>#VALUE!</v>
          </cell>
          <cell r="O184" t="e">
            <v>#VALUE!</v>
          </cell>
          <cell r="P184" t="e">
            <v>#VALUE!</v>
          </cell>
          <cell r="Q184" t="e">
            <v>#VALUE!</v>
          </cell>
          <cell r="R184" t="e">
            <v>#VALUE!</v>
          </cell>
        </row>
        <row r="187">
          <cell r="A187" t="str">
            <v>Sum of Lines 1-3</v>
          </cell>
          <cell r="B187" t="str">
            <v>F1946</v>
          </cell>
          <cell r="C187" t="str">
            <v>Worksheet E-3, Pt I Column 1, Line 4 Sub I</v>
          </cell>
          <cell r="D187" t="str">
            <v>No Data</v>
          </cell>
          <cell r="E187" t="str">
            <v>No Data</v>
          </cell>
          <cell r="F187" t="str">
            <v>No Data</v>
          </cell>
          <cell r="G187" t="str">
            <v>No Data</v>
          </cell>
          <cell r="H187" t="str">
            <v>No Data</v>
          </cell>
          <cell r="I187" t="str">
            <v>No Data</v>
          </cell>
          <cell r="J187" t="str">
            <v>No Data</v>
          </cell>
          <cell r="L187" t="str">
            <v>No Data</v>
          </cell>
          <cell r="M187" t="str">
            <v>No Data</v>
          </cell>
          <cell r="N187" t="str">
            <v>No Data</v>
          </cell>
          <cell r="O187" t="str">
            <v>No Data</v>
          </cell>
          <cell r="P187" t="str">
            <v>No Data</v>
          </cell>
          <cell r="Q187" t="str">
            <v>No Data</v>
          </cell>
          <cell r="R187" t="str">
            <v>No Data</v>
          </cell>
        </row>
        <row r="188">
          <cell r="A188" t="str">
            <v/>
          </cell>
          <cell r="B188" t="str">
            <v/>
          </cell>
          <cell r="C188" t="str">
            <v/>
          </cell>
          <cell r="D188" t="str">
            <v/>
          </cell>
          <cell r="E188" t="str">
            <v/>
          </cell>
          <cell r="F188" t="str">
            <v/>
          </cell>
          <cell r="G188" t="str">
            <v/>
          </cell>
          <cell r="H188" t="str">
            <v/>
          </cell>
          <cell r="I188" t="str">
            <v/>
          </cell>
          <cell r="J188" t="str">
            <v/>
          </cell>
          <cell r="Q188" t="str">
            <v>No Data</v>
          </cell>
          <cell r="R188" t="str">
            <v>No Data</v>
          </cell>
        </row>
        <row r="189">
          <cell r="A189" t="str">
            <v>Reimbursable Bad Debts (Excl those for Prof Services)</v>
          </cell>
          <cell r="B189" t="str">
            <v>F1950</v>
          </cell>
          <cell r="C189" t="str">
            <v>Worksheet E-3, Pt I Column 1, Line 11 Sub I</v>
          </cell>
          <cell r="D189" t="str">
            <v>No Data</v>
          </cell>
          <cell r="E189" t="str">
            <v>No Data</v>
          </cell>
          <cell r="F189" t="str">
            <v>No Data</v>
          </cell>
          <cell r="G189" t="str">
            <v>No Data</v>
          </cell>
          <cell r="H189" t="str">
            <v>No Data</v>
          </cell>
          <cell r="I189" t="str">
            <v>No Data</v>
          </cell>
          <cell r="J189" t="str">
            <v>No Data</v>
          </cell>
          <cell r="L189" t="str">
            <v>No Data</v>
          </cell>
          <cell r="M189" t="str">
            <v>No Data</v>
          </cell>
          <cell r="N189" t="str">
            <v>No Data</v>
          </cell>
          <cell r="O189" t="str">
            <v>No Data</v>
          </cell>
          <cell r="P189" t="str">
            <v>No Data</v>
          </cell>
          <cell r="Q189" t="str">
            <v>No Data</v>
          </cell>
          <cell r="R189" t="str">
            <v>No Data</v>
          </cell>
        </row>
        <row r="190">
          <cell r="A190" t="str">
            <v>Reimbursable Bad Debt Adjustment</v>
          </cell>
          <cell r="B190" t="str">
            <v>F1950A</v>
          </cell>
          <cell r="C190" t="str">
            <v>Worksheet E-3, Pt I Column 1, Line 11.01 Sub I</v>
          </cell>
          <cell r="D190" t="str">
            <v>No Data</v>
          </cell>
          <cell r="E190" t="str">
            <v>No Data</v>
          </cell>
          <cell r="F190" t="str">
            <v>No Data</v>
          </cell>
          <cell r="G190" t="str">
            <v>No Data</v>
          </cell>
          <cell r="H190" t="str">
            <v>No Data</v>
          </cell>
          <cell r="I190" t="str">
            <v>No Data</v>
          </cell>
          <cell r="J190" t="str">
            <v>No Data</v>
          </cell>
          <cell r="L190" t="str">
            <v>No Data</v>
          </cell>
          <cell r="M190" t="str">
            <v>No Data</v>
          </cell>
          <cell r="N190" t="str">
            <v>No Data</v>
          </cell>
          <cell r="O190" t="str">
            <v>No Data</v>
          </cell>
          <cell r="P190" t="str">
            <v>No Data</v>
          </cell>
          <cell r="Q190" t="str">
            <v>No Data</v>
          </cell>
          <cell r="R190" t="str">
            <v>No Data</v>
          </cell>
        </row>
        <row r="192">
          <cell r="A192" t="e">
            <v>#N/A</v>
          </cell>
          <cell r="B192" t="str">
            <v>SUB_I_COST</v>
          </cell>
          <cell r="C192" t="str">
            <v>[F995]</v>
          </cell>
          <cell r="D192" t="str">
            <v>No Data</v>
          </cell>
          <cell r="E192" t="str">
            <v>No Data</v>
          </cell>
          <cell r="F192" t="str">
            <v>No Data</v>
          </cell>
          <cell r="G192" t="str">
            <v>No Data</v>
          </cell>
          <cell r="H192" t="str">
            <v>No Data</v>
          </cell>
          <cell r="I192" t="str">
            <v>No Data</v>
          </cell>
          <cell r="J192" t="str">
            <v>No Data</v>
          </cell>
          <cell r="L192" t="str">
            <v>No Data</v>
          </cell>
          <cell r="M192" t="str">
            <v>No Data</v>
          </cell>
          <cell r="N192" t="str">
            <v>No Data</v>
          </cell>
          <cell r="O192" t="str">
            <v>No Data</v>
          </cell>
          <cell r="P192" t="str">
            <v>No Data</v>
          </cell>
          <cell r="Q192" t="str">
            <v>No Data</v>
          </cell>
          <cell r="R192" t="str">
            <v>No Data</v>
          </cell>
        </row>
        <row r="194">
          <cell r="A194" t="str">
            <v>Total Medicare IP Operating Costs</v>
          </cell>
          <cell r="B194" t="str">
            <v>F995</v>
          </cell>
          <cell r="C194" t="str">
            <v>Worksheet D-1, Pt II Column 1, Line 49 Sub I</v>
          </cell>
          <cell r="D194" t="str">
            <v>No Data</v>
          </cell>
          <cell r="E194" t="str">
            <v>No Data</v>
          </cell>
          <cell r="F194" t="str">
            <v>No Data</v>
          </cell>
          <cell r="G194" t="str">
            <v>No Data</v>
          </cell>
          <cell r="H194" t="str">
            <v>No Data</v>
          </cell>
          <cell r="I194" t="str">
            <v>No Data</v>
          </cell>
          <cell r="J194" t="str">
            <v>No Data</v>
          </cell>
          <cell r="L194" t="str">
            <v>No Data</v>
          </cell>
          <cell r="M194" t="str">
            <v>No Data</v>
          </cell>
          <cell r="N194" t="str">
            <v>No Data</v>
          </cell>
          <cell r="O194" t="str">
            <v>No Data</v>
          </cell>
          <cell r="P194" t="str">
            <v>No Data</v>
          </cell>
          <cell r="Q194" t="str">
            <v>No Data</v>
          </cell>
          <cell r="R194" t="str">
            <v>No Data</v>
          </cell>
        </row>
        <row r="196">
          <cell r="A196" t="e">
            <v>#N/A</v>
          </cell>
          <cell r="B196" t="str">
            <v>SUB_I_GL</v>
          </cell>
          <cell r="C196" t="str">
            <v>[SUB_I_REV]-[SUB_I_COST]</v>
          </cell>
          <cell r="D196" t="str">
            <v/>
          </cell>
          <cell r="E196" t="str">
            <v/>
          </cell>
          <cell r="F196" t="str">
            <v/>
          </cell>
          <cell r="G196" t="str">
            <v/>
          </cell>
          <cell r="H196" t="str">
            <v/>
          </cell>
          <cell r="I196" t="str">
            <v/>
          </cell>
          <cell r="J196" t="str">
            <v/>
          </cell>
          <cell r="L196" t="e">
            <v>#VALUE!</v>
          </cell>
          <cell r="M196" t="e">
            <v>#VALUE!</v>
          </cell>
          <cell r="N196" t="e">
            <v>#VALUE!</v>
          </cell>
          <cell r="O196" t="e">
            <v>#VALUE!</v>
          </cell>
          <cell r="P196" t="e">
            <v>#VALUE!</v>
          </cell>
          <cell r="Q196" t="e">
            <v>#VALUE!</v>
          </cell>
          <cell r="R196" t="e">
            <v>#VALUE!</v>
          </cell>
        </row>
        <row r="201">
          <cell r="A201" t="e">
            <v>#N/A</v>
          </cell>
          <cell r="B201" t="str">
            <v>SUB_II_REV</v>
          </cell>
          <cell r="C201" t="str">
            <v>[F1962]-[F1966]+[F1966A]</v>
          </cell>
          <cell r="D201" t="str">
            <v/>
          </cell>
          <cell r="E201" t="str">
            <v/>
          </cell>
          <cell r="F201" t="str">
            <v/>
          </cell>
          <cell r="G201" t="str">
            <v/>
          </cell>
          <cell r="H201" t="str">
            <v/>
          </cell>
          <cell r="I201" t="str">
            <v/>
          </cell>
          <cell r="J201" t="str">
            <v/>
          </cell>
          <cell r="L201" t="e">
            <v>#VALUE!</v>
          </cell>
          <cell r="M201" t="e">
            <v>#VALUE!</v>
          </cell>
          <cell r="N201" t="e">
            <v>#VALUE!</v>
          </cell>
          <cell r="O201" t="e">
            <v>#VALUE!</v>
          </cell>
          <cell r="P201" t="e">
            <v>#VALUE!</v>
          </cell>
          <cell r="Q201" t="e">
            <v>#VALUE!</v>
          </cell>
          <cell r="R201" t="e">
            <v>#VALUE!</v>
          </cell>
        </row>
        <row r="204">
          <cell r="A204" t="str">
            <v>Sum of Lines 1-3</v>
          </cell>
          <cell r="B204" t="str">
            <v>F1962</v>
          </cell>
          <cell r="C204" t="str">
            <v>Worksheet E-3, Pt I Column 1, Line 4 Sub II</v>
          </cell>
          <cell r="D204" t="str">
            <v>No Data</v>
          </cell>
          <cell r="E204" t="str">
            <v>No Data</v>
          </cell>
          <cell r="F204" t="str">
            <v>No Data</v>
          </cell>
          <cell r="G204" t="str">
            <v>No Data</v>
          </cell>
          <cell r="H204" t="str">
            <v>No Data</v>
          </cell>
          <cell r="I204" t="str">
            <v>No Data</v>
          </cell>
          <cell r="J204" t="str">
            <v>No Data</v>
          </cell>
          <cell r="L204" t="str">
            <v>No Data</v>
          </cell>
          <cell r="M204" t="str">
            <v>No Data</v>
          </cell>
          <cell r="N204" t="str">
            <v>No Data</v>
          </cell>
          <cell r="O204" t="str">
            <v>No Data</v>
          </cell>
          <cell r="P204" t="str">
            <v>No Data</v>
          </cell>
          <cell r="Q204" t="str">
            <v>No Data</v>
          </cell>
          <cell r="R204" t="str">
            <v>No Data</v>
          </cell>
        </row>
        <row r="205">
          <cell r="A205" t="str">
            <v/>
          </cell>
          <cell r="B205" t="str">
            <v/>
          </cell>
          <cell r="C205" t="str">
            <v/>
          </cell>
          <cell r="D205" t="str">
            <v/>
          </cell>
          <cell r="E205" t="str">
            <v/>
          </cell>
          <cell r="F205" t="str">
            <v/>
          </cell>
          <cell r="G205" t="str">
            <v/>
          </cell>
          <cell r="H205" t="str">
            <v/>
          </cell>
          <cell r="I205" t="str">
            <v/>
          </cell>
          <cell r="J205" t="str">
            <v/>
          </cell>
          <cell r="Q205" t="str">
            <v>No Data</v>
          </cell>
          <cell r="R205" t="str">
            <v>No Data</v>
          </cell>
        </row>
        <row r="206">
          <cell r="A206" t="str">
            <v>Reimbursable Bad Debts (Excl those for Prof Services)</v>
          </cell>
          <cell r="B206" t="str">
            <v>F1966</v>
          </cell>
          <cell r="C206" t="str">
            <v>Worksheet E-3, Pt I Column 1, Line 11 Sub II</v>
          </cell>
          <cell r="D206" t="str">
            <v>No Data</v>
          </cell>
          <cell r="E206" t="str">
            <v>No Data</v>
          </cell>
          <cell r="F206" t="str">
            <v>No Data</v>
          </cell>
          <cell r="G206" t="str">
            <v>No Data</v>
          </cell>
          <cell r="H206" t="str">
            <v>No Data</v>
          </cell>
          <cell r="I206" t="str">
            <v>No Data</v>
          </cell>
          <cell r="J206" t="str">
            <v>No Data</v>
          </cell>
          <cell r="L206" t="str">
            <v>No Data</v>
          </cell>
          <cell r="M206" t="str">
            <v>No Data</v>
          </cell>
          <cell r="N206" t="str">
            <v>No Data</v>
          </cell>
          <cell r="O206" t="str">
            <v>No Data</v>
          </cell>
          <cell r="P206" t="str">
            <v>No Data</v>
          </cell>
          <cell r="Q206" t="str">
            <v>No Data</v>
          </cell>
          <cell r="R206" t="str">
            <v>No Data</v>
          </cell>
        </row>
        <row r="207">
          <cell r="A207" t="str">
            <v>Reimbursable Bad Debt Adjustment</v>
          </cell>
          <cell r="B207" t="str">
            <v>F1966A</v>
          </cell>
          <cell r="C207" t="str">
            <v>Worksheet E-3, Pt I Column 1, Line 11.01 Sub II</v>
          </cell>
          <cell r="D207" t="str">
            <v>No Data</v>
          </cell>
          <cell r="E207" t="str">
            <v>No Data</v>
          </cell>
          <cell r="F207" t="str">
            <v>No Data</v>
          </cell>
          <cell r="G207" t="str">
            <v>No Data</v>
          </cell>
          <cell r="H207" t="str">
            <v>No Data</v>
          </cell>
          <cell r="I207" t="str">
            <v>No Data</v>
          </cell>
          <cell r="J207" t="str">
            <v>No Data</v>
          </cell>
          <cell r="L207" t="str">
            <v>No Data</v>
          </cell>
          <cell r="M207" t="str">
            <v>No Data</v>
          </cell>
          <cell r="N207" t="str">
            <v>No Data</v>
          </cell>
          <cell r="O207" t="str">
            <v>No Data</v>
          </cell>
          <cell r="P207" t="str">
            <v>No Data</v>
          </cell>
          <cell r="Q207" t="str">
            <v>No Data</v>
          </cell>
          <cell r="R207" t="str">
            <v>No Data</v>
          </cell>
        </row>
        <row r="209">
          <cell r="A209" t="e">
            <v>#N/A</v>
          </cell>
          <cell r="B209" t="str">
            <v>SUB_II_COST</v>
          </cell>
          <cell r="C209" t="str">
            <v>[F1041]</v>
          </cell>
          <cell r="D209" t="str">
            <v>No Data</v>
          </cell>
          <cell r="E209" t="str">
            <v>No Data</v>
          </cell>
          <cell r="F209" t="str">
            <v>No Data</v>
          </cell>
          <cell r="G209" t="str">
            <v>No Data</v>
          </cell>
          <cell r="H209" t="str">
            <v>No Data</v>
          </cell>
          <cell r="I209" t="str">
            <v>No Data</v>
          </cell>
          <cell r="J209" t="str">
            <v>No Data</v>
          </cell>
          <cell r="L209" t="str">
            <v>No Data</v>
          </cell>
          <cell r="M209" t="str">
            <v>No Data</v>
          </cell>
          <cell r="N209" t="str">
            <v>No Data</v>
          </cell>
          <cell r="O209" t="str">
            <v>No Data</v>
          </cell>
          <cell r="P209" t="str">
            <v>No Data</v>
          </cell>
          <cell r="Q209" t="str">
            <v>No Data</v>
          </cell>
          <cell r="R209" t="str">
            <v>No Data</v>
          </cell>
        </row>
        <row r="211">
          <cell r="A211" t="str">
            <v>Total Medicare IP Operating Costs</v>
          </cell>
          <cell r="B211" t="str">
            <v>F1041</v>
          </cell>
          <cell r="C211" t="str">
            <v>Worksheet D-1, Pt I Column 1, Line 49 Sub II</v>
          </cell>
          <cell r="D211" t="str">
            <v>No Data</v>
          </cell>
          <cell r="E211" t="str">
            <v>No Data</v>
          </cell>
          <cell r="F211" t="str">
            <v>No Data</v>
          </cell>
          <cell r="G211" t="str">
            <v>No Data</v>
          </cell>
          <cell r="H211" t="str">
            <v>No Data</v>
          </cell>
          <cell r="I211" t="str">
            <v>No Data</v>
          </cell>
          <cell r="J211" t="str">
            <v>No Data</v>
          </cell>
          <cell r="L211" t="str">
            <v>No Data</v>
          </cell>
          <cell r="M211" t="str">
            <v>No Data</v>
          </cell>
          <cell r="N211" t="str">
            <v>No Data</v>
          </cell>
          <cell r="O211" t="str">
            <v>No Data</v>
          </cell>
          <cell r="P211" t="str">
            <v>No Data</v>
          </cell>
          <cell r="Q211" t="str">
            <v>No Data</v>
          </cell>
          <cell r="R211" t="str">
            <v>No Data</v>
          </cell>
        </row>
        <row r="213">
          <cell r="A213" t="e">
            <v>#N/A</v>
          </cell>
          <cell r="B213" t="str">
            <v>SUB_II_GL</v>
          </cell>
          <cell r="C213" t="str">
            <v>[SUB_II_REV]-[SUB_II_COST]</v>
          </cell>
          <cell r="D213" t="str">
            <v/>
          </cell>
          <cell r="E213" t="str">
            <v/>
          </cell>
          <cell r="F213" t="str">
            <v/>
          </cell>
          <cell r="G213" t="str">
            <v/>
          </cell>
          <cell r="H213" t="str">
            <v/>
          </cell>
          <cell r="I213" t="str">
            <v/>
          </cell>
          <cell r="J213" t="str">
            <v/>
          </cell>
          <cell r="L213" t="e">
            <v>#VALUE!</v>
          </cell>
          <cell r="M213" t="e">
            <v>#VALUE!</v>
          </cell>
          <cell r="N213" t="e">
            <v>#VALUE!</v>
          </cell>
          <cell r="O213" t="e">
            <v>#VALUE!</v>
          </cell>
          <cell r="P213" t="e">
            <v>#VALUE!</v>
          </cell>
          <cell r="Q213" t="e">
            <v>#VALUE!</v>
          </cell>
          <cell r="R213" t="e">
            <v>#VALUE!</v>
          </cell>
        </row>
        <row r="218">
          <cell r="A218" t="str">
            <v>Skilled Nursing Facility Revenue</v>
          </cell>
          <cell r="B218" t="str">
            <v>SNF_REV</v>
          </cell>
          <cell r="C218" t="str">
            <v>IIf([H109]+[H110]=0,[H111],[H109]+[H110])</v>
          </cell>
          <cell r="D218" t="str">
            <v/>
          </cell>
          <cell r="E218" t="str">
            <v/>
          </cell>
          <cell r="F218" t="str">
            <v/>
          </cell>
          <cell r="G218" t="str">
            <v/>
          </cell>
          <cell r="H218" t="str">
            <v/>
          </cell>
          <cell r="I218" t="str">
            <v/>
          </cell>
          <cell r="J218" t="str">
            <v/>
          </cell>
          <cell r="L218" t="e">
            <v>#VALUE!</v>
          </cell>
          <cell r="M218" t="e">
            <v>#VALUE!</v>
          </cell>
          <cell r="N218" t="e">
            <v>#VALUE!</v>
          </cell>
          <cell r="O218" t="e">
            <v>#VALUE!</v>
          </cell>
          <cell r="P218" t="e">
            <v>#VALUE!</v>
          </cell>
          <cell r="Q218" t="e">
            <v>#VALUE!</v>
          </cell>
          <cell r="R218" t="e">
            <v>#VALUE!</v>
          </cell>
        </row>
        <row r="220">
          <cell r="A220" t="str">
            <v>Deductibles (SNF)</v>
          </cell>
          <cell r="B220" t="str">
            <v>H109</v>
          </cell>
          <cell r="C220" t="str">
            <v>Worksheet E-3 Pt II, Column 6, Line 20</v>
          </cell>
          <cell r="D220" t="str">
            <v>No Data</v>
          </cell>
          <cell r="E220" t="str">
            <v>No Data</v>
          </cell>
          <cell r="F220" t="str">
            <v>No Data</v>
          </cell>
          <cell r="G220" t="str">
            <v>No Data</v>
          </cell>
          <cell r="H220" t="str">
            <v>No Data</v>
          </cell>
          <cell r="I220" t="str">
            <v>No Data</v>
          </cell>
          <cell r="J220" t="str">
            <v>No Data</v>
          </cell>
          <cell r="L220" t="str">
            <v>No Data</v>
          </cell>
          <cell r="M220" t="str">
            <v>No Data</v>
          </cell>
          <cell r="N220" t="str">
            <v>No Data</v>
          </cell>
          <cell r="O220" t="str">
            <v>No Data</v>
          </cell>
          <cell r="P220" t="str">
            <v>No Data</v>
          </cell>
          <cell r="Q220" t="str">
            <v>No Data</v>
          </cell>
          <cell r="R220" t="str">
            <v>No Data</v>
          </cell>
        </row>
        <row r="221">
          <cell r="A221" t="str">
            <v>Subtotal (SNF)</v>
          </cell>
          <cell r="B221" t="str">
            <v>H110</v>
          </cell>
          <cell r="C221" t="str">
            <v>Worksheet E-3 Pt II, Column 6, Line 22</v>
          </cell>
          <cell r="D221" t="str">
            <v>No Data</v>
          </cell>
          <cell r="E221" t="str">
            <v>No Data</v>
          </cell>
          <cell r="F221" t="str">
            <v>No Data</v>
          </cell>
          <cell r="G221" t="str">
            <v>No Data</v>
          </cell>
          <cell r="H221" t="str">
            <v>No Data</v>
          </cell>
          <cell r="I221" t="str">
            <v>No Data</v>
          </cell>
          <cell r="J221" t="str">
            <v>No Data</v>
          </cell>
          <cell r="L221" t="str">
            <v>No Data</v>
          </cell>
          <cell r="M221" t="str">
            <v>No Data</v>
          </cell>
          <cell r="N221" t="str">
            <v>No Data</v>
          </cell>
          <cell r="O221" t="str">
            <v>No Data</v>
          </cell>
          <cell r="P221" t="str">
            <v>No Data</v>
          </cell>
          <cell r="Q221" t="str">
            <v>No Data</v>
          </cell>
          <cell r="R221" t="str">
            <v>No Data</v>
          </cell>
        </row>
        <row r="222">
          <cell r="A222" t="str">
            <v>Lesser of Lns 30 or 31</v>
          </cell>
          <cell r="B222" t="str">
            <v>H111</v>
          </cell>
          <cell r="C222" t="str">
            <v>Worksheet E-3 Pt III, Column 2, Line 32</v>
          </cell>
          <cell r="D222" t="str">
            <v>No Data</v>
          </cell>
          <cell r="E222" t="str">
            <v>No Data</v>
          </cell>
          <cell r="F222" t="str">
            <v>No Data</v>
          </cell>
          <cell r="G222" t="str">
            <v>No Data</v>
          </cell>
          <cell r="H222" t="str">
            <v>No Data</v>
          </cell>
          <cell r="I222" t="str">
            <v>No Data</v>
          </cell>
          <cell r="J222" t="str">
            <v>No Data</v>
          </cell>
          <cell r="L222" t="str">
            <v>No Data</v>
          </cell>
          <cell r="M222" t="str">
            <v>No Data</v>
          </cell>
          <cell r="N222" t="str">
            <v>No Data</v>
          </cell>
          <cell r="O222" t="str">
            <v>No Data</v>
          </cell>
          <cell r="P222" t="str">
            <v>No Data</v>
          </cell>
          <cell r="Q222" t="str">
            <v>No Data</v>
          </cell>
          <cell r="R222" t="str">
            <v>No Data</v>
          </cell>
        </row>
        <row r="224">
          <cell r="A224" t="str">
            <v>Skilled Nursing Facility Cost</v>
          </cell>
          <cell r="B224" t="str">
            <v>SNF_COST</v>
          </cell>
          <cell r="C224" t="str">
            <v>[H47]+[H48]</v>
          </cell>
          <cell r="D224" t="str">
            <v/>
          </cell>
          <cell r="E224" t="str">
            <v/>
          </cell>
          <cell r="F224" t="str">
            <v/>
          </cell>
          <cell r="G224" t="str">
            <v/>
          </cell>
          <cell r="H224" t="str">
            <v/>
          </cell>
          <cell r="I224" t="str">
            <v/>
          </cell>
          <cell r="J224" t="str">
            <v/>
          </cell>
          <cell r="L224" t="e">
            <v>#VALUE!</v>
          </cell>
          <cell r="M224" t="e">
            <v>#VALUE!</v>
          </cell>
          <cell r="N224" t="e">
            <v>#VALUE!</v>
          </cell>
          <cell r="O224" t="e">
            <v>#VALUE!</v>
          </cell>
          <cell r="P224" t="e">
            <v>#VALUE!</v>
          </cell>
          <cell r="Q224" t="e">
            <v>#VALUE!</v>
          </cell>
          <cell r="R224" t="e">
            <v>#VALUE!</v>
          </cell>
        </row>
        <row r="226">
          <cell r="A226" t="str">
            <v>Total Pgm General IP Routine Service Costs</v>
          </cell>
          <cell r="B226" t="str">
            <v>H47</v>
          </cell>
          <cell r="C226" t="str">
            <v>Worksheet D-1, Part III Column 1, Line 70</v>
          </cell>
          <cell r="D226" t="str">
            <v>No Data</v>
          </cell>
          <cell r="E226" t="str">
            <v>No Data</v>
          </cell>
          <cell r="F226" t="str">
            <v>No Data</v>
          </cell>
          <cell r="G226" t="str">
            <v>No Data</v>
          </cell>
          <cell r="H226" t="str">
            <v>No Data</v>
          </cell>
          <cell r="I226" t="str">
            <v>No Data</v>
          </cell>
          <cell r="J226" t="str">
            <v>No Data</v>
          </cell>
          <cell r="L226" t="str">
            <v>No Data</v>
          </cell>
          <cell r="M226" t="str">
            <v>No Data</v>
          </cell>
          <cell r="N226" t="str">
            <v>No Data</v>
          </cell>
          <cell r="O226" t="str">
            <v>No Data</v>
          </cell>
          <cell r="P226" t="str">
            <v>No Data</v>
          </cell>
          <cell r="Q226" t="str">
            <v>No Data</v>
          </cell>
          <cell r="R226" t="str">
            <v>No Data</v>
          </cell>
        </row>
        <row r="227">
          <cell r="A227" t="str">
            <v>Pgm IP Ancillary Services</v>
          </cell>
          <cell r="B227" t="str">
            <v>H48</v>
          </cell>
          <cell r="C227" t="str">
            <v>Worksheet D-1, Part III Column 1, Line 80</v>
          </cell>
          <cell r="D227" t="str">
            <v>No Data</v>
          </cell>
          <cell r="E227" t="str">
            <v>No Data</v>
          </cell>
          <cell r="F227" t="str">
            <v>No Data</v>
          </cell>
          <cell r="G227" t="str">
            <v>No Data</v>
          </cell>
          <cell r="H227" t="str">
            <v>No Data</v>
          </cell>
          <cell r="I227" t="str">
            <v>No Data</v>
          </cell>
          <cell r="J227" t="str">
            <v>No Data</v>
          </cell>
          <cell r="L227" t="str">
            <v>No Data</v>
          </cell>
          <cell r="M227" t="str">
            <v>No Data</v>
          </cell>
          <cell r="N227" t="str">
            <v>No Data</v>
          </cell>
          <cell r="O227" t="str">
            <v>No Data</v>
          </cell>
          <cell r="P227" t="str">
            <v>No Data</v>
          </cell>
          <cell r="Q227" t="str">
            <v>No Data</v>
          </cell>
          <cell r="R227" t="str">
            <v>No Data</v>
          </cell>
        </row>
        <row r="229">
          <cell r="A229" t="str">
            <v>Skilled Nursing Facility Gain/Loss</v>
          </cell>
          <cell r="B229" t="str">
            <v>SNF_GL</v>
          </cell>
          <cell r="C229" t="str">
            <v>[SNF_REV]-[SNF_COST]</v>
          </cell>
          <cell r="D229" t="str">
            <v/>
          </cell>
          <cell r="E229" t="str">
            <v/>
          </cell>
          <cell r="F229" t="str">
            <v/>
          </cell>
          <cell r="G229" t="str">
            <v/>
          </cell>
          <cell r="H229" t="str">
            <v/>
          </cell>
          <cell r="I229" t="str">
            <v/>
          </cell>
          <cell r="J229" t="str">
            <v/>
          </cell>
          <cell r="L229" t="e">
            <v>#VALUE!</v>
          </cell>
          <cell r="M229" t="e">
            <v>#VALUE!</v>
          </cell>
          <cell r="N229" t="e">
            <v>#VALUE!</v>
          </cell>
          <cell r="O229" t="e">
            <v>#VALUE!</v>
          </cell>
          <cell r="P229" t="e">
            <v>#VALUE!</v>
          </cell>
          <cell r="Q229" t="e">
            <v>#VALUE!</v>
          </cell>
          <cell r="R229" t="e">
            <v>#VALUE!</v>
          </cell>
        </row>
        <row r="234">
          <cell r="A234" t="str">
            <v>Home Health Agency Revenue</v>
          </cell>
          <cell r="B234" t="str">
            <v>HHA_REV</v>
          </cell>
          <cell r="C234" t="str">
            <v>1997-1999</v>
          </cell>
          <cell r="D234" t="str">
            <v/>
          </cell>
          <cell r="E234" t="str">
            <v/>
          </cell>
          <cell r="F234" t="str">
            <v/>
          </cell>
          <cell r="G234" t="str">
            <v/>
          </cell>
          <cell r="H234" t="str">
            <v/>
          </cell>
          <cell r="I234" t="str">
            <v/>
          </cell>
          <cell r="J234" t="str">
            <v/>
          </cell>
          <cell r="L234" t="e">
            <v>#VALUE!</v>
          </cell>
          <cell r="M234" t="e">
            <v>#VALUE!</v>
          </cell>
          <cell r="N234" t="e">
            <v>#VALUE!</v>
          </cell>
          <cell r="O234" t="e">
            <v>#VALUE!</v>
          </cell>
          <cell r="P234" t="e">
            <v>#VALUE!</v>
          </cell>
          <cell r="Q234" t="e">
            <v>#VALUE!</v>
          </cell>
          <cell r="R234" t="e">
            <v>#VALUE!</v>
          </cell>
        </row>
        <row r="239">
          <cell r="A239" t="str">
            <v>Lesser of Reasonable Cost or Customary Charges-Pt A</v>
          </cell>
          <cell r="B239" t="str">
            <v>H173</v>
          </cell>
          <cell r="C239" t="str">
            <v>Worksheet H-7, Pt I Column 1, Lines 1 or 6</v>
          </cell>
          <cell r="D239" t="str">
            <v>No Data</v>
          </cell>
          <cell r="E239" t="str">
            <v>No Data</v>
          </cell>
          <cell r="F239" t="str">
            <v>No Data</v>
          </cell>
          <cell r="G239" t="str">
            <v/>
          </cell>
          <cell r="H239" t="str">
            <v/>
          </cell>
          <cell r="I239" t="str">
            <v/>
          </cell>
          <cell r="J239" t="str">
            <v/>
          </cell>
          <cell r="L239" t="str">
            <v>No Data</v>
          </cell>
          <cell r="M239" t="str">
            <v>No Data</v>
          </cell>
          <cell r="N239" t="str">
            <v>No Data</v>
          </cell>
        </row>
        <row r="240">
          <cell r="A240" t="str">
            <v>Lesser of Reasonable Cost or Customary Charges-Pt B (not subj to ded)</v>
          </cell>
          <cell r="B240" t="str">
            <v>H174</v>
          </cell>
          <cell r="C240" t="str">
            <v>Worksheet H-7, Pt I Column 2, Lines 1 or  6</v>
          </cell>
          <cell r="D240" t="str">
            <v>No Data</v>
          </cell>
          <cell r="E240" t="str">
            <v>No Data</v>
          </cell>
          <cell r="F240" t="str">
            <v>No Data</v>
          </cell>
          <cell r="G240" t="str">
            <v/>
          </cell>
          <cell r="H240" t="str">
            <v/>
          </cell>
          <cell r="I240" t="str">
            <v/>
          </cell>
          <cell r="J240" t="str">
            <v/>
          </cell>
          <cell r="L240" t="str">
            <v>No Data</v>
          </cell>
          <cell r="M240" t="str">
            <v>No Data</v>
          </cell>
          <cell r="N240" t="str">
            <v>No Data</v>
          </cell>
        </row>
        <row r="241">
          <cell r="A241" t="str">
            <v>Lesser of Reasonable Cost or Customary Charges-Pt B (subj to ded)</v>
          </cell>
          <cell r="B241" t="str">
            <v>H190</v>
          </cell>
          <cell r="C241" t="str">
            <v>Worksheet H-7, Pt I Column 3, Lines 1 or  6</v>
          </cell>
          <cell r="D241" t="str">
            <v>No Data</v>
          </cell>
          <cell r="E241" t="str">
            <v>No Data</v>
          </cell>
          <cell r="F241" t="str">
            <v>No Data</v>
          </cell>
          <cell r="G241" t="str">
            <v/>
          </cell>
          <cell r="H241" t="str">
            <v/>
          </cell>
          <cell r="I241" t="str">
            <v/>
          </cell>
          <cell r="J241" t="str">
            <v/>
          </cell>
          <cell r="L241" t="str">
            <v>No Data</v>
          </cell>
          <cell r="M241" t="str">
            <v>No Data</v>
          </cell>
          <cell r="N241" t="str">
            <v>No Data</v>
          </cell>
        </row>
        <row r="242">
          <cell r="A242" t="str">
            <v>HHA Payments - Part A Services</v>
          </cell>
          <cell r="B242" t="str">
            <v>H237</v>
          </cell>
          <cell r="C242" t="str">
            <v>Worksheet H-7, Pt II, Column 1, Line 22</v>
          </cell>
          <cell r="D242" t="str">
            <v/>
          </cell>
          <cell r="E242" t="str">
            <v/>
          </cell>
          <cell r="F242" t="str">
            <v/>
          </cell>
          <cell r="G242" t="str">
            <v>No Data</v>
          </cell>
          <cell r="H242" t="str">
            <v>No Data</v>
          </cell>
          <cell r="I242" t="str">
            <v>No Data</v>
          </cell>
          <cell r="J242" t="str">
            <v>No Data</v>
          </cell>
          <cell r="O242" t="str">
            <v>No Data</v>
          </cell>
          <cell r="P242" t="str">
            <v>No Data</v>
          </cell>
          <cell r="Q242" t="str">
            <v>No Data</v>
          </cell>
          <cell r="R242" t="str">
            <v>No Data</v>
          </cell>
        </row>
        <row r="243">
          <cell r="A243" t="str">
            <v>HHA Payments - Part B Services</v>
          </cell>
          <cell r="B243" t="str">
            <v>H238</v>
          </cell>
          <cell r="C243" t="str">
            <v>Worksheet H-7, Pt II, Column 2, Line 22</v>
          </cell>
          <cell r="D243" t="str">
            <v/>
          </cell>
          <cell r="E243" t="str">
            <v/>
          </cell>
          <cell r="F243" t="str">
            <v/>
          </cell>
          <cell r="G243" t="str">
            <v>No Data</v>
          </cell>
          <cell r="H243" t="str">
            <v>No Data</v>
          </cell>
          <cell r="I243" t="str">
            <v>No Data</v>
          </cell>
          <cell r="J243" t="str">
            <v>No Data</v>
          </cell>
          <cell r="O243" t="str">
            <v>No Data</v>
          </cell>
          <cell r="P243" t="str">
            <v>No Data</v>
          </cell>
          <cell r="Q243" t="str">
            <v>No Data</v>
          </cell>
          <cell r="R243" t="str">
            <v>No Data</v>
          </cell>
        </row>
        <row r="245">
          <cell r="A245" t="str">
            <v>Home Health Agency Cost</v>
          </cell>
          <cell r="B245" t="str">
            <v>HHA_COST</v>
          </cell>
          <cell r="C245" t="str">
            <v>[H170]+[H171]+[H172]</v>
          </cell>
          <cell r="D245" t="str">
            <v/>
          </cell>
          <cell r="E245" t="str">
            <v/>
          </cell>
          <cell r="F245" t="str">
            <v/>
          </cell>
          <cell r="G245" t="str">
            <v/>
          </cell>
          <cell r="H245" t="str">
            <v/>
          </cell>
          <cell r="I245" t="str">
            <v/>
          </cell>
          <cell r="J245" t="str">
            <v/>
          </cell>
          <cell r="L245" t="e">
            <v>#VALUE!</v>
          </cell>
          <cell r="M245" t="e">
            <v>#VALUE!</v>
          </cell>
          <cell r="N245" t="e">
            <v>#VALUE!</v>
          </cell>
          <cell r="O245" t="e">
            <v>#VALUE!</v>
          </cell>
          <cell r="P245" t="e">
            <v>#VALUE!</v>
          </cell>
          <cell r="Q245" t="e">
            <v>#VALUE!</v>
          </cell>
          <cell r="R245" t="e">
            <v>#VALUE!</v>
          </cell>
        </row>
        <row r="247">
          <cell r="A247" t="str">
            <v>Total Cost of Services</v>
          </cell>
          <cell r="B247" t="str">
            <v>H170</v>
          </cell>
          <cell r="C247" t="str">
            <v>Worksheet H-6, Pt I Cols 9+9.01+10+10.01, Line 7</v>
          </cell>
          <cell r="D247" t="str">
            <v>No Data</v>
          </cell>
          <cell r="E247" t="str">
            <v>No Data</v>
          </cell>
          <cell r="F247" t="str">
            <v>No Data</v>
          </cell>
          <cell r="G247" t="str">
            <v>No Data</v>
          </cell>
          <cell r="H247" t="str">
            <v>No Data</v>
          </cell>
          <cell r="I247" t="str">
            <v>No Data</v>
          </cell>
          <cell r="J247" t="str">
            <v>No Data</v>
          </cell>
          <cell r="L247" t="str">
            <v>No Data</v>
          </cell>
          <cell r="M247" t="str">
            <v>No Data</v>
          </cell>
          <cell r="N247" t="str">
            <v>No Data</v>
          </cell>
          <cell r="O247" t="str">
            <v>No Data</v>
          </cell>
          <cell r="P247" t="str">
            <v>No Data</v>
          </cell>
          <cell r="Q247" t="str">
            <v>No Data</v>
          </cell>
          <cell r="R247" t="str">
            <v>No Data</v>
          </cell>
        </row>
        <row r="248">
          <cell r="A248" t="str">
            <v>Cost of Medical Supplies</v>
          </cell>
          <cell r="B248" t="str">
            <v>H171</v>
          </cell>
          <cell r="C248" t="str">
            <v>Worksheet H-6, Pt I Cols 9+10+11, Line 15+15.01</v>
          </cell>
          <cell r="D248" t="str">
            <v>No Data</v>
          </cell>
          <cell r="E248" t="str">
            <v>No Data</v>
          </cell>
          <cell r="F248" t="str">
            <v>No Data</v>
          </cell>
          <cell r="G248" t="str">
            <v>No Data</v>
          </cell>
          <cell r="H248" t="str">
            <v>No Data</v>
          </cell>
          <cell r="I248" t="str">
            <v>No Data</v>
          </cell>
          <cell r="J248" t="str">
            <v>No Data</v>
          </cell>
          <cell r="L248" t="str">
            <v>No Data</v>
          </cell>
          <cell r="M248" t="str">
            <v>No Data</v>
          </cell>
          <cell r="N248" t="str">
            <v>No Data</v>
          </cell>
          <cell r="O248" t="str">
            <v>No Data</v>
          </cell>
          <cell r="P248" t="str">
            <v>No Data</v>
          </cell>
          <cell r="Q248" t="str">
            <v>No Data</v>
          </cell>
          <cell r="R248" t="str">
            <v>No Data</v>
          </cell>
        </row>
        <row r="249">
          <cell r="A249" t="str">
            <v>Cost of Drugs</v>
          </cell>
          <cell r="B249" t="str">
            <v>H172</v>
          </cell>
          <cell r="C249" t="str">
            <v>Worksheet H-6, Pt I Cols 9+10+11, Line 16+16.01</v>
          </cell>
          <cell r="D249" t="str">
            <v>No Data</v>
          </cell>
          <cell r="E249" t="str">
            <v>No Data</v>
          </cell>
          <cell r="F249" t="str">
            <v>No Data</v>
          </cell>
          <cell r="G249" t="str">
            <v>No Data</v>
          </cell>
          <cell r="H249" t="str">
            <v>No Data</v>
          </cell>
          <cell r="I249" t="str">
            <v>No Data</v>
          </cell>
          <cell r="J249" t="str">
            <v>No Data</v>
          </cell>
          <cell r="L249" t="str">
            <v>No Data</v>
          </cell>
          <cell r="M249" t="str">
            <v>No Data</v>
          </cell>
          <cell r="N249" t="str">
            <v>No Data</v>
          </cell>
          <cell r="O249" t="str">
            <v>No Data</v>
          </cell>
          <cell r="P249" t="str">
            <v>No Data</v>
          </cell>
          <cell r="Q249" t="str">
            <v>No Data</v>
          </cell>
          <cell r="R249" t="str">
            <v>No Data</v>
          </cell>
        </row>
        <row r="251">
          <cell r="A251" t="str">
            <v>Home Health Agency Gain/Loss</v>
          </cell>
          <cell r="B251" t="str">
            <v>HHA_GL</v>
          </cell>
          <cell r="C251" t="str">
            <v>[HHA_REV]-[HHA_COST]</v>
          </cell>
          <cell r="D251" t="str">
            <v/>
          </cell>
          <cell r="E251" t="str">
            <v/>
          </cell>
          <cell r="F251" t="str">
            <v/>
          </cell>
          <cell r="G251" t="str">
            <v/>
          </cell>
          <cell r="H251" t="str">
            <v/>
          </cell>
          <cell r="I251" t="str">
            <v/>
          </cell>
          <cell r="J251" t="str">
            <v/>
          </cell>
          <cell r="L251" t="e">
            <v>#VALUE!</v>
          </cell>
          <cell r="M251" t="e">
            <v>#VALUE!</v>
          </cell>
          <cell r="N251" t="e">
            <v>#VALUE!</v>
          </cell>
          <cell r="O251" t="e">
            <v>#VALUE!</v>
          </cell>
          <cell r="P251" t="e">
            <v>#VALUE!</v>
          </cell>
          <cell r="Q251" t="e">
            <v>#VALUE!</v>
          </cell>
          <cell r="R251" t="e">
            <v>#VALUE!</v>
          </cell>
        </row>
        <row r="256">
          <cell r="A256" t="str">
            <v>Swing Bed Revenue</v>
          </cell>
          <cell r="B256" t="str">
            <v>SWING_REV</v>
          </cell>
          <cell r="C256" t="str">
            <v>[H219] + [H532]</v>
          </cell>
          <cell r="D256" t="str">
            <v/>
          </cell>
          <cell r="E256" t="str">
            <v/>
          </cell>
          <cell r="F256" t="str">
            <v/>
          </cell>
          <cell r="G256" t="str">
            <v/>
          </cell>
          <cell r="H256" t="str">
            <v/>
          </cell>
          <cell r="I256" t="str">
            <v/>
          </cell>
          <cell r="J256" t="str">
            <v/>
          </cell>
          <cell r="L256" t="e">
            <v>#VALUE!</v>
          </cell>
          <cell r="M256" t="e">
            <v>#VALUE!</v>
          </cell>
          <cell r="N256" t="e">
            <v>#VALUE!</v>
          </cell>
          <cell r="O256" t="e">
            <v>#VALUE!</v>
          </cell>
          <cell r="P256" t="e">
            <v>#VALUE!</v>
          </cell>
          <cell r="Q256" t="e">
            <v>#VALUE!</v>
          </cell>
          <cell r="R256" t="e">
            <v>#VALUE!</v>
          </cell>
        </row>
        <row r="258">
          <cell r="A258" t="str">
            <v>Swing Bed Pt A Net Cost - Subtotal</v>
          </cell>
          <cell r="B258" t="str">
            <v>H219</v>
          </cell>
          <cell r="C258" t="str">
            <v>E-2, Column 1, Line 8</v>
          </cell>
          <cell r="D258" t="str">
            <v>No Data</v>
          </cell>
          <cell r="E258" t="str">
            <v>No Data</v>
          </cell>
          <cell r="F258" t="str">
            <v>No Data</v>
          </cell>
          <cell r="G258" t="str">
            <v>No Data</v>
          </cell>
          <cell r="H258" t="str">
            <v>No Data</v>
          </cell>
          <cell r="I258" t="str">
            <v>No Data</v>
          </cell>
          <cell r="J258" t="str">
            <v>No Data</v>
          </cell>
          <cell r="L258" t="str">
            <v>No Data</v>
          </cell>
          <cell r="M258" t="str">
            <v>No Data</v>
          </cell>
          <cell r="N258" t="str">
            <v>No Data</v>
          </cell>
          <cell r="O258" t="str">
            <v>No Data</v>
          </cell>
          <cell r="P258" t="str">
            <v>No Data</v>
          </cell>
          <cell r="Q258" t="str">
            <v>No Data</v>
          </cell>
          <cell r="R258" t="str">
            <v>No Data</v>
          </cell>
        </row>
        <row r="259">
          <cell r="A259" t="str">
            <v>Swing Bed Pt B Net Cost - Subtotal</v>
          </cell>
          <cell r="B259" t="str">
            <v>H532</v>
          </cell>
          <cell r="C259" t="str">
            <v>E-2, Column 2, Line 8</v>
          </cell>
          <cell r="D259" t="str">
            <v>No Data</v>
          </cell>
          <cell r="E259" t="str">
            <v>No Data</v>
          </cell>
          <cell r="F259" t="str">
            <v>No Data</v>
          </cell>
          <cell r="G259" t="str">
            <v>No Data</v>
          </cell>
          <cell r="H259" t="str">
            <v>No Data</v>
          </cell>
          <cell r="I259" t="str">
            <v>No Data</v>
          </cell>
          <cell r="J259" t="str">
            <v>No Data</v>
          </cell>
          <cell r="L259" t="str">
            <v>No Data</v>
          </cell>
          <cell r="M259" t="str">
            <v>No Data</v>
          </cell>
          <cell r="N259" t="str">
            <v>No Data</v>
          </cell>
          <cell r="O259" t="str">
            <v>No Data</v>
          </cell>
          <cell r="P259" t="str">
            <v>No Data</v>
          </cell>
          <cell r="Q259" t="str">
            <v>No Data</v>
          </cell>
          <cell r="R259" t="str">
            <v>No Data</v>
          </cell>
        </row>
        <row r="261">
          <cell r="A261" t="str">
            <v>Swing Bed Cost</v>
          </cell>
          <cell r="B261" t="str">
            <v>SWING_COST</v>
          </cell>
          <cell r="D261" t="str">
            <v/>
          </cell>
          <cell r="E261" t="str">
            <v/>
          </cell>
          <cell r="F261" t="str">
            <v/>
          </cell>
          <cell r="G261" t="str">
            <v/>
          </cell>
          <cell r="H261" t="str">
            <v/>
          </cell>
          <cell r="I261" t="str">
            <v/>
          </cell>
          <cell r="J261" t="str">
            <v/>
          </cell>
          <cell r="L261" t="e">
            <v>#VALUE!</v>
          </cell>
          <cell r="M261" t="e">
            <v>#VALUE!</v>
          </cell>
          <cell r="N261" t="e">
            <v>#VALUE!</v>
          </cell>
          <cell r="O261" t="e">
            <v>#VALUE!</v>
          </cell>
          <cell r="P261" t="e">
            <v>#VALUE!</v>
          </cell>
          <cell r="Q261" t="e">
            <v>#VALUE!</v>
          </cell>
          <cell r="R261" t="e">
            <v>#VALUE!</v>
          </cell>
        </row>
        <row r="281">
          <cell r="A281" t="str">
            <v>Swing Bed Gain/Loss</v>
          </cell>
          <cell r="B281" t="str">
            <v>SWING_GL</v>
          </cell>
          <cell r="C281" t="str">
            <v>[SWING_REV]-[SWING_COST]</v>
          </cell>
          <cell r="D281" t="str">
            <v/>
          </cell>
          <cell r="E281" t="str">
            <v/>
          </cell>
          <cell r="F281" t="str">
            <v/>
          </cell>
          <cell r="G281" t="str">
            <v/>
          </cell>
          <cell r="H281" t="str">
            <v/>
          </cell>
          <cell r="I281" t="str">
            <v/>
          </cell>
          <cell r="J281" t="str">
            <v/>
          </cell>
          <cell r="L281" t="e">
            <v>#VALUE!</v>
          </cell>
          <cell r="M281" t="e">
            <v>#VALUE!</v>
          </cell>
          <cell r="N281" t="e">
            <v>#VALUE!</v>
          </cell>
          <cell r="O281" t="e">
            <v>#VALUE!</v>
          </cell>
          <cell r="P281" t="e">
            <v>#VALUE!</v>
          </cell>
          <cell r="Q281" t="e">
            <v>#VALUE!</v>
          </cell>
          <cell r="R281" t="e">
            <v>#VALUE!</v>
          </cell>
        </row>
        <row r="283">
          <cell r="A283" t="str">
            <v>Swing Bed Medicare Margin</v>
          </cell>
          <cell r="B283" t="str">
            <v>SWING_MGN</v>
          </cell>
          <cell r="C283" t="str">
            <v>[SWING_GL]/[SWING_REV]</v>
          </cell>
          <cell r="D283" t="str">
            <v/>
          </cell>
          <cell r="E283" t="str">
            <v/>
          </cell>
          <cell r="F283" t="str">
            <v/>
          </cell>
          <cell r="G283" t="str">
            <v/>
          </cell>
          <cell r="H283" t="str">
            <v/>
          </cell>
          <cell r="I283" t="str">
            <v/>
          </cell>
          <cell r="J283" t="str">
            <v/>
          </cell>
          <cell r="L283" t="e">
            <v>#VALUE!</v>
          </cell>
          <cell r="M283" t="e">
            <v>#VALUE!</v>
          </cell>
          <cell r="N283" t="e">
            <v>#VALUE!</v>
          </cell>
          <cell r="O283" t="e">
            <v>#VALUE!</v>
          </cell>
          <cell r="P283" t="e">
            <v>#VALUE!</v>
          </cell>
          <cell r="Q283" t="e">
            <v>#VALUE!</v>
          </cell>
          <cell r="R283" t="e">
            <v>#VALUE!</v>
          </cell>
        </row>
        <row r="286">
          <cell r="A286" t="str">
            <v>Inpatient Revenue Net of Disproportionate Share Payments (DSH)</v>
          </cell>
          <cell r="B286" t="str">
            <v>INP_REV_NODSH</v>
          </cell>
          <cell r="C286" t="str">
            <v>[IP_REV]-[F1821]</v>
          </cell>
          <cell r="D286" t="str">
            <v/>
          </cell>
          <cell r="E286" t="str">
            <v/>
          </cell>
          <cell r="F286" t="str">
            <v/>
          </cell>
          <cell r="G286" t="str">
            <v/>
          </cell>
          <cell r="H286" t="str">
            <v/>
          </cell>
          <cell r="I286" t="str">
            <v/>
          </cell>
          <cell r="J286" t="str">
            <v/>
          </cell>
          <cell r="L286" t="e">
            <v>#VALUE!</v>
          </cell>
          <cell r="M286" t="e">
            <v>#VALUE!</v>
          </cell>
          <cell r="N286" t="e">
            <v>#VALUE!</v>
          </cell>
          <cell r="O286" t="e">
            <v>#VALUE!</v>
          </cell>
          <cell r="P286" t="e">
            <v>#VALUE!</v>
          </cell>
          <cell r="Q286" t="e">
            <v>#VALUE!</v>
          </cell>
          <cell r="R286" t="e">
            <v>#VALUE!</v>
          </cell>
        </row>
        <row r="289">
          <cell r="A289" t="str">
            <v>Disproportionate Share Adjustment</v>
          </cell>
          <cell r="B289" t="str">
            <v>F1821</v>
          </cell>
          <cell r="C289" t="str">
            <v>Worksheet E, Pt A Column 1, Line 4.04</v>
          </cell>
          <cell r="D289" t="str">
            <v>No Data</v>
          </cell>
          <cell r="E289" t="str">
            <v>No Data</v>
          </cell>
          <cell r="F289" t="str">
            <v>No Data</v>
          </cell>
          <cell r="G289" t="str">
            <v>No Data</v>
          </cell>
          <cell r="H289" t="str">
            <v>No Data</v>
          </cell>
          <cell r="I289" t="str">
            <v>No Data</v>
          </cell>
          <cell r="J289" t="str">
            <v>No Data</v>
          </cell>
          <cell r="L289" t="str">
            <v>No Data</v>
          </cell>
          <cell r="M289" t="str">
            <v>No Data</v>
          </cell>
          <cell r="N289" t="str">
            <v>No Data</v>
          </cell>
          <cell r="O289" t="str">
            <v>No Data</v>
          </cell>
          <cell r="P289" t="str">
            <v>No Data</v>
          </cell>
          <cell r="Q289" t="str">
            <v>No Data</v>
          </cell>
          <cell r="R289" t="str">
            <v>No Data</v>
          </cell>
        </row>
        <row r="291">
          <cell r="A291" t="str">
            <v>Inpatient Gain/Loss Net of DSH</v>
          </cell>
          <cell r="B291" t="str">
            <v>INP_GL_NODSH</v>
          </cell>
          <cell r="C291" t="str">
            <v>[INP_REV_NODSH]-[INP_COST]</v>
          </cell>
          <cell r="D291" t="str">
            <v/>
          </cell>
          <cell r="E291" t="str">
            <v/>
          </cell>
          <cell r="F291" t="str">
            <v/>
          </cell>
          <cell r="G291" t="str">
            <v/>
          </cell>
          <cell r="H291" t="str">
            <v/>
          </cell>
          <cell r="I291" t="str">
            <v/>
          </cell>
          <cell r="J291" t="str">
            <v/>
          </cell>
          <cell r="L291" t="e">
            <v>#VALUE!</v>
          </cell>
          <cell r="M291" t="e">
            <v>#VALUE!</v>
          </cell>
          <cell r="N291" t="e">
            <v>#VALUE!</v>
          </cell>
          <cell r="O291" t="e">
            <v>#VALUE!</v>
          </cell>
          <cell r="P291" t="e">
            <v>#VALUE!</v>
          </cell>
          <cell r="Q291" t="e">
            <v>#VALUE!</v>
          </cell>
          <cell r="R291" t="e">
            <v>#VALUE!</v>
          </cell>
        </row>
        <row r="296">
          <cell r="A296" t="str">
            <v>Inpatient Revenue Net of DSH Payments with IME Payments @2.7%</v>
          </cell>
          <cell r="B296" t="str">
            <v>INP_REV_NODSH_IME2.7</v>
          </cell>
          <cell r="C296" t="str">
            <v>[INP_REV] -[F1821] - [IME_FFS] + [IME_ADJ_27]</v>
          </cell>
          <cell r="D296" t="str">
            <v/>
          </cell>
          <cell r="E296" t="str">
            <v/>
          </cell>
          <cell r="F296" t="str">
            <v/>
          </cell>
          <cell r="G296" t="str">
            <v/>
          </cell>
          <cell r="H296" t="str">
            <v/>
          </cell>
          <cell r="I296" t="str">
            <v/>
          </cell>
          <cell r="J296" t="str">
            <v/>
          </cell>
          <cell r="L296" t="e">
            <v>#VALUE!</v>
          </cell>
          <cell r="M296" t="e">
            <v>#VALUE!</v>
          </cell>
          <cell r="N296" t="e">
            <v>#VALUE!</v>
          </cell>
          <cell r="O296" t="e">
            <v>#VALUE!</v>
          </cell>
          <cell r="P296" t="e">
            <v>#VALUE!</v>
          </cell>
          <cell r="Q296" t="e">
            <v>#VALUE!</v>
          </cell>
          <cell r="R296" t="e">
            <v>#VALUE!</v>
          </cell>
        </row>
        <row r="300">
          <cell r="A300" t="str">
            <v>IME Adjustment</v>
          </cell>
          <cell r="B300" t="str">
            <v>F1820</v>
          </cell>
          <cell r="C300" t="str">
            <v>Worksheet E, Pt A Column 1, Line 3.03+3.24</v>
          </cell>
          <cell r="D300" t="str">
            <v>No Data</v>
          </cell>
          <cell r="E300" t="str">
            <v>No Data</v>
          </cell>
          <cell r="F300" t="str">
            <v>No Data</v>
          </cell>
          <cell r="G300" t="str">
            <v>No Data</v>
          </cell>
          <cell r="H300" t="str">
            <v>No Data</v>
          </cell>
          <cell r="I300" t="str">
            <v>No Data</v>
          </cell>
          <cell r="J300" t="str">
            <v>No Data</v>
          </cell>
          <cell r="L300" t="str">
            <v>No Data</v>
          </cell>
          <cell r="M300" t="str">
            <v>No Data</v>
          </cell>
          <cell r="N300" t="str">
            <v>No Data</v>
          </cell>
          <cell r="O300" t="str">
            <v>No Data</v>
          </cell>
          <cell r="P300" t="str">
            <v>No Data</v>
          </cell>
          <cell r="Q300" t="str">
            <v>No Data</v>
          </cell>
          <cell r="R300" t="str">
            <v>No Data</v>
          </cell>
        </row>
        <row r="301">
          <cell r="A301" t="str">
            <v>IME Adjustment Fee for Service Only</v>
          </cell>
          <cell r="B301" t="str">
            <v>IME_FFS</v>
          </cell>
          <cell r="C301" t="str">
            <v>F1820 - FORMULA T</v>
          </cell>
          <cell r="D301" t="str">
            <v/>
          </cell>
          <cell r="E301" t="str">
            <v/>
          </cell>
          <cell r="F301" t="str">
            <v/>
          </cell>
          <cell r="G301" t="str">
            <v/>
          </cell>
          <cell r="H301" t="str">
            <v/>
          </cell>
          <cell r="I301" t="str">
            <v/>
          </cell>
          <cell r="J301" t="str">
            <v/>
          </cell>
          <cell r="L301" t="e">
            <v>#VALUE!</v>
          </cell>
          <cell r="M301" t="e">
            <v>#VALUE!</v>
          </cell>
          <cell r="N301" t="e">
            <v>#VALUE!</v>
          </cell>
          <cell r="O301" t="e">
            <v>#VALUE!</v>
          </cell>
          <cell r="P301" t="e">
            <v>#VALUE!</v>
          </cell>
          <cell r="Q301" t="e">
            <v>#VALUE!</v>
          </cell>
          <cell r="R301" t="e">
            <v>#VALUE!</v>
          </cell>
        </row>
        <row r="302">
          <cell r="B302" t="str">
            <v>IME_ADJ_27</v>
          </cell>
        </row>
        <row r="306">
          <cell r="A306" t="str">
            <v>Inlier and Simulated Managed Care Payments Eligible for IME Adjsutment</v>
          </cell>
          <cell r="B306" t="str">
            <v>INLIER_SIM_MC_PMTS</v>
          </cell>
          <cell r="C306" t="str">
            <v>F1818H1 + (MCpct_103 * F1819AH1) + F1818H2 + (MCpct_104 * F1819AH2) + F1818H3 + (MCpct_105 * F1819AH3)</v>
          </cell>
          <cell r="D306" t="str">
            <v/>
          </cell>
          <cell r="E306" t="str">
            <v/>
          </cell>
          <cell r="F306" t="str">
            <v/>
          </cell>
          <cell r="G306" t="str">
            <v/>
          </cell>
          <cell r="H306" t="str">
            <v/>
          </cell>
          <cell r="I306" t="str">
            <v/>
          </cell>
          <cell r="J306" t="str">
            <v/>
          </cell>
          <cell r="L306" t="e">
            <v>#VALUE!</v>
          </cell>
          <cell r="M306" t="e">
            <v>#VALUE!</v>
          </cell>
          <cell r="N306" t="e">
            <v>#VALUE!</v>
          </cell>
          <cell r="O306" t="e">
            <v>#VALUE!</v>
          </cell>
          <cell r="P306" t="e">
            <v>#VALUE!</v>
          </cell>
          <cell r="Q306" t="e">
            <v>#VALUE!</v>
          </cell>
          <cell r="R306" t="e">
            <v>#VALUE!</v>
          </cell>
        </row>
        <row r="310">
          <cell r="A310" t="str">
            <v>Simulated DRG Payments * Phase in Percentage for IME</v>
          </cell>
          <cell r="B310" t="str">
            <v>SIM_MC_PMTS</v>
          </cell>
          <cell r="C310" t="str">
            <v>(MCpct_103 * F1819AH1) + (MCpct_104 * F1819AH2) + (MCpct_105 * F1819AH3) + (H319 * MCpct_103)</v>
          </cell>
          <cell r="D310" t="str">
            <v/>
          </cell>
          <cell r="E310" t="str">
            <v/>
          </cell>
          <cell r="F310" t="str">
            <v/>
          </cell>
          <cell r="G310" t="str">
            <v/>
          </cell>
          <cell r="H310" t="str">
            <v/>
          </cell>
          <cell r="I310" t="str">
            <v/>
          </cell>
          <cell r="J310" t="str">
            <v/>
          </cell>
          <cell r="L310" t="e">
            <v>#VALUE!</v>
          </cell>
          <cell r="M310" t="e">
            <v>#VALUE!</v>
          </cell>
          <cell r="N310" t="e">
            <v>#VALUE!</v>
          </cell>
          <cell r="O310" t="e">
            <v>#VALUE!</v>
          </cell>
          <cell r="P310" t="e">
            <v>#VALUE!</v>
          </cell>
          <cell r="Q310" t="e">
            <v>#VALUE!</v>
          </cell>
          <cell r="R310" t="e">
            <v>#VALUE!</v>
          </cell>
        </row>
        <row r="312">
          <cell r="A312" t="str">
            <v>DRG Payments-Other than Outliers Before October 1</v>
          </cell>
          <cell r="B312" t="str">
            <v>F1818H1</v>
          </cell>
          <cell r="C312" t="str">
            <v>Worksheet E, Pt A Column 1, Line 1</v>
          </cell>
          <cell r="D312" t="str">
            <v>No Data</v>
          </cell>
          <cell r="E312" t="str">
            <v>No Data</v>
          </cell>
          <cell r="F312" t="str">
            <v>No Data</v>
          </cell>
          <cell r="G312" t="str">
            <v>No Data</v>
          </cell>
          <cell r="H312" t="str">
            <v>No Data</v>
          </cell>
          <cell r="I312" t="str">
            <v>No Data</v>
          </cell>
          <cell r="J312" t="str">
            <v>No Data</v>
          </cell>
          <cell r="L312" t="str">
            <v>No Data</v>
          </cell>
          <cell r="M312" t="str">
            <v>No Data</v>
          </cell>
          <cell r="N312" t="str">
            <v>No Data</v>
          </cell>
          <cell r="O312" t="str">
            <v>No Data</v>
          </cell>
          <cell r="P312" t="str">
            <v>No Data</v>
          </cell>
          <cell r="Q312" t="str">
            <v>No Data</v>
          </cell>
          <cell r="R312" t="str">
            <v>No Data</v>
          </cell>
        </row>
        <row r="313">
          <cell r="A313" t="str">
            <v>Outlier Payments - Prior to October 1, 1997</v>
          </cell>
          <cell r="B313" t="str">
            <v>F1819H1</v>
          </cell>
          <cell r="C313" t="str">
            <v>Worksheet E, Pt A, Column 1, Line 2</v>
          </cell>
          <cell r="D313" t="str">
            <v>No Data</v>
          </cell>
          <cell r="E313" t="str">
            <v/>
          </cell>
          <cell r="F313" t="str">
            <v/>
          </cell>
          <cell r="G313" t="str">
            <v/>
          </cell>
          <cell r="H313" t="str">
            <v/>
          </cell>
          <cell r="I313" t="str">
            <v/>
          </cell>
          <cell r="J313" t="str">
            <v/>
          </cell>
          <cell r="L313" t="str">
            <v>No Data</v>
          </cell>
        </row>
        <row r="314">
          <cell r="A314" t="str">
            <v>DRG Payments-Other than Outliers (10/1=&lt;X&lt;1/1)</v>
          </cell>
          <cell r="B314" t="str">
            <v>F1818H2</v>
          </cell>
          <cell r="C314" t="str">
            <v>Worksheet E, Pt A Column 1, Line 1.01</v>
          </cell>
          <cell r="D314" t="str">
            <v>No Data</v>
          </cell>
          <cell r="E314" t="str">
            <v>No Data</v>
          </cell>
          <cell r="F314" t="str">
            <v>No Data</v>
          </cell>
          <cell r="G314" t="str">
            <v>No Data</v>
          </cell>
          <cell r="H314" t="str">
            <v>No Data</v>
          </cell>
          <cell r="I314" t="str">
            <v>No Data</v>
          </cell>
          <cell r="J314" t="str">
            <v>No Data</v>
          </cell>
          <cell r="L314" t="str">
            <v>No Data</v>
          </cell>
          <cell r="M314" t="str">
            <v>No Data</v>
          </cell>
          <cell r="N314" t="str">
            <v>No Data</v>
          </cell>
          <cell r="O314" t="str">
            <v>No Data</v>
          </cell>
          <cell r="P314" t="str">
            <v>No Data</v>
          </cell>
          <cell r="Q314" t="str">
            <v>No Data</v>
          </cell>
          <cell r="R314" t="str">
            <v>No Data</v>
          </cell>
        </row>
        <row r="315">
          <cell r="A315" t="str">
            <v>DRG Payments-Other than Outliers On or After January 1</v>
          </cell>
          <cell r="B315" t="str">
            <v>F1818H3</v>
          </cell>
          <cell r="C315" t="str">
            <v>Worksheet E, Pt A Column 1, Line 1.02</v>
          </cell>
          <cell r="D315" t="str">
            <v>No Data</v>
          </cell>
          <cell r="E315" t="str">
            <v>No Data</v>
          </cell>
          <cell r="F315" t="str">
            <v>No Data</v>
          </cell>
          <cell r="G315" t="str">
            <v>No Data</v>
          </cell>
          <cell r="H315" t="str">
            <v>No Data</v>
          </cell>
          <cell r="I315" t="str">
            <v>No Data</v>
          </cell>
          <cell r="J315" t="str">
            <v>No Data</v>
          </cell>
          <cell r="L315" t="str">
            <v>No Data</v>
          </cell>
          <cell r="M315" t="str">
            <v>No Data</v>
          </cell>
          <cell r="N315" t="str">
            <v>No Data</v>
          </cell>
          <cell r="O315" t="str">
            <v>No Data</v>
          </cell>
          <cell r="P315" t="str">
            <v>No Data</v>
          </cell>
          <cell r="Q315" t="str">
            <v>No Data</v>
          </cell>
          <cell r="R315" t="str">
            <v>No Data</v>
          </cell>
        </row>
        <row r="318">
          <cell r="A318" t="str">
            <v>Payments for Managed Care Patients Prior to 10/1</v>
          </cell>
          <cell r="B318" t="str">
            <v>F1819AH1</v>
          </cell>
          <cell r="C318" t="str">
            <v>Worksheet E, Pt A Column 1, Line 1.03</v>
          </cell>
          <cell r="D318" t="str">
            <v>No Data</v>
          </cell>
          <cell r="E318" t="str">
            <v>No Data</v>
          </cell>
          <cell r="F318" t="str">
            <v>No Data</v>
          </cell>
          <cell r="G318" t="str">
            <v>No Data</v>
          </cell>
          <cell r="H318" t="str">
            <v>No Data</v>
          </cell>
          <cell r="I318" t="str">
            <v>No Data</v>
          </cell>
          <cell r="J318" t="str">
            <v>No Data</v>
          </cell>
          <cell r="L318" t="str">
            <v>No Data</v>
          </cell>
          <cell r="M318" t="str">
            <v>No Data</v>
          </cell>
          <cell r="N318" t="str">
            <v>No Data</v>
          </cell>
          <cell r="O318" t="str">
            <v>No Data</v>
          </cell>
          <cell r="P318" t="str">
            <v>No Data</v>
          </cell>
          <cell r="Q318" t="str">
            <v>No Data</v>
          </cell>
          <cell r="R318" t="str">
            <v>No Data</v>
          </cell>
        </row>
        <row r="319">
          <cell r="A319" t="str">
            <v>Payments for Managed Care Patients (10/1=&lt;X&lt;1/1)</v>
          </cell>
          <cell r="B319" t="str">
            <v>F1819AH2</v>
          </cell>
          <cell r="C319" t="str">
            <v>Worksheet E, Pt A Column 1, Line 1.04</v>
          </cell>
          <cell r="D319" t="str">
            <v>No Data</v>
          </cell>
          <cell r="E319" t="str">
            <v>No Data</v>
          </cell>
          <cell r="F319" t="str">
            <v>No Data</v>
          </cell>
          <cell r="G319" t="str">
            <v>No Data</v>
          </cell>
          <cell r="H319" t="str">
            <v>No Data</v>
          </cell>
          <cell r="I319" t="str">
            <v>No Data</v>
          </cell>
          <cell r="J319" t="str">
            <v>No Data</v>
          </cell>
          <cell r="L319" t="str">
            <v>No Data</v>
          </cell>
          <cell r="M319" t="str">
            <v>No Data</v>
          </cell>
          <cell r="N319" t="str">
            <v>No Data</v>
          </cell>
          <cell r="O319" t="str">
            <v>No Data</v>
          </cell>
          <cell r="P319" t="str">
            <v>No Data</v>
          </cell>
          <cell r="Q319" t="str">
            <v>No Data</v>
          </cell>
          <cell r="R319" t="str">
            <v>No Data</v>
          </cell>
        </row>
        <row r="320">
          <cell r="A320" t="str">
            <v>Payments for Managed Care Patients On or After January 1</v>
          </cell>
          <cell r="B320" t="str">
            <v>F1819AH3</v>
          </cell>
          <cell r="C320" t="str">
            <v>Worksheet E, Pt A Column 1, Line 1.05</v>
          </cell>
          <cell r="D320" t="str">
            <v>No Data</v>
          </cell>
          <cell r="E320" t="str">
            <v>No Data</v>
          </cell>
          <cell r="F320" t="str">
            <v>No Data</v>
          </cell>
          <cell r="G320" t="str">
            <v>No Data</v>
          </cell>
          <cell r="H320" t="str">
            <v>No Data</v>
          </cell>
          <cell r="I320" t="str">
            <v>No Data</v>
          </cell>
          <cell r="J320" t="str">
            <v>No Data</v>
          </cell>
          <cell r="L320" t="str">
            <v>No Data</v>
          </cell>
          <cell r="M320" t="str">
            <v>No Data</v>
          </cell>
          <cell r="N320" t="str">
            <v>No Data</v>
          </cell>
          <cell r="O320" t="str">
            <v>No Data</v>
          </cell>
          <cell r="P320" t="str">
            <v>No Data</v>
          </cell>
          <cell r="Q320" t="str">
            <v>No Data</v>
          </cell>
          <cell r="R320" t="str">
            <v>No Data</v>
          </cell>
        </row>
        <row r="323">
          <cell r="A323" t="str">
            <v>% of Managed Care simulated payments for IME prior to 10/1</v>
          </cell>
          <cell r="B323" t="str">
            <v>MCpct_103</v>
          </cell>
          <cell r="C323" t="str">
            <v>Phased-in percent of managed care IME payments</v>
          </cell>
          <cell r="D323" t="str">
            <v>No Data</v>
          </cell>
          <cell r="E323" t="str">
            <v>No Data</v>
          </cell>
          <cell r="F323" t="str">
            <v>No Data</v>
          </cell>
          <cell r="G323" t="str">
            <v>No Data</v>
          </cell>
          <cell r="H323" t="str">
            <v>No Data</v>
          </cell>
          <cell r="I323" t="str">
            <v>No Data</v>
          </cell>
          <cell r="J323" t="str">
            <v>No Data</v>
          </cell>
          <cell r="L323" t="str">
            <v>No Data</v>
          </cell>
          <cell r="M323" t="str">
            <v>No Data</v>
          </cell>
          <cell r="N323" t="str">
            <v>No Data</v>
          </cell>
          <cell r="O323" t="str">
            <v>No Data</v>
          </cell>
          <cell r="P323" t="str">
            <v>No Data</v>
          </cell>
          <cell r="Q323" t="str">
            <v>No Data</v>
          </cell>
          <cell r="R323" t="str">
            <v>No Data</v>
          </cell>
        </row>
        <row r="324">
          <cell r="A324" t="str">
            <v>% of Managed Care simulated payments for IME after 10/1 and before 1/1</v>
          </cell>
          <cell r="B324" t="str">
            <v>MCpct_104</v>
          </cell>
          <cell r="C324" t="str">
            <v>Phased-in percent of managed care IME payments</v>
          </cell>
          <cell r="D324" t="str">
            <v>No Data</v>
          </cell>
          <cell r="E324" t="str">
            <v>No Data</v>
          </cell>
          <cell r="F324" t="str">
            <v>No Data</v>
          </cell>
          <cell r="G324" t="str">
            <v>No Data</v>
          </cell>
          <cell r="H324" t="str">
            <v>No Data</v>
          </cell>
          <cell r="I324" t="str">
            <v>No Data</v>
          </cell>
          <cell r="J324" t="str">
            <v>No Data</v>
          </cell>
          <cell r="L324" t="str">
            <v>No Data</v>
          </cell>
          <cell r="M324" t="str">
            <v>No Data</v>
          </cell>
          <cell r="N324" t="str">
            <v>No Data</v>
          </cell>
          <cell r="O324" t="str">
            <v>No Data</v>
          </cell>
          <cell r="P324" t="str">
            <v>No Data</v>
          </cell>
          <cell r="Q324" t="str">
            <v>No Data</v>
          </cell>
          <cell r="R324" t="str">
            <v>No Data</v>
          </cell>
        </row>
        <row r="325">
          <cell r="A325" t="str">
            <v>% of Managed Care simulated payments for IME on and after 1/1, but before 10/1</v>
          </cell>
          <cell r="B325" t="str">
            <v>MCpct_105</v>
          </cell>
          <cell r="C325" t="str">
            <v>Phased-in percent of managed care IME payments</v>
          </cell>
          <cell r="D325" t="str">
            <v>No Data</v>
          </cell>
          <cell r="E325" t="str">
            <v>No Data</v>
          </cell>
          <cell r="F325" t="str">
            <v>No Data</v>
          </cell>
          <cell r="G325" t="str">
            <v>No Data</v>
          </cell>
          <cell r="H325" t="str">
            <v>No Data</v>
          </cell>
          <cell r="I325" t="str">
            <v>No Data</v>
          </cell>
          <cell r="J325" t="str">
            <v>No Data</v>
          </cell>
          <cell r="L325" t="str">
            <v>No Data</v>
          </cell>
          <cell r="M325" t="str">
            <v>No Data</v>
          </cell>
          <cell r="N325" t="str">
            <v>No Data</v>
          </cell>
          <cell r="O325" t="str">
            <v>No Data</v>
          </cell>
          <cell r="P325" t="str">
            <v>No Data</v>
          </cell>
          <cell r="Q325" t="str">
            <v>No Data</v>
          </cell>
          <cell r="R325" t="str">
            <v>No Data</v>
          </cell>
        </row>
        <row r="328">
          <cell r="A328" t="str">
            <v>IME Adjustment Factor @ 2.7%</v>
          </cell>
          <cell r="B328" t="str">
            <v xml:space="preserve">H236 </v>
          </cell>
          <cell r="C328" t="str">
            <v xml:space="preserve"> .67*((1+IRB)^.405-1)</v>
          </cell>
          <cell r="D328" t="str">
            <v/>
          </cell>
          <cell r="E328" t="str">
            <v/>
          </cell>
          <cell r="F328" t="str">
            <v/>
          </cell>
          <cell r="G328" t="str">
            <v/>
          </cell>
          <cell r="H328" t="str">
            <v/>
          </cell>
          <cell r="I328" t="str">
            <v/>
          </cell>
          <cell r="J328" t="str">
            <v/>
          </cell>
          <cell r="L328" t="e">
            <v>#N/A</v>
          </cell>
          <cell r="M328" t="e">
            <v>#VALUE!</v>
          </cell>
          <cell r="N328" t="e">
            <v>#VALUE!</v>
          </cell>
          <cell r="O328" t="e">
            <v>#VALUE!</v>
          </cell>
          <cell r="P328" t="e">
            <v>#VALUE!</v>
          </cell>
          <cell r="Q328" t="e">
            <v>#VALUE!</v>
          </cell>
          <cell r="R328" t="e">
            <v>#VALUE!</v>
          </cell>
        </row>
        <row r="329">
          <cell r="C329" t="str">
            <v>Worksheet E, Pt A Column 1, Line 3.20</v>
          </cell>
        </row>
        <row r="331">
          <cell r="A331" t="str">
            <v>Inpatient Gain/Loss Net of DSH Payments with IME Payments @2.7%</v>
          </cell>
          <cell r="B331" t="str">
            <v>INP_GL_NODSH_IME2.7</v>
          </cell>
          <cell r="C331" t="str">
            <v>[INP_REV_NODSH_IME2.7]-[INP_COST]</v>
          </cell>
          <cell r="D331" t="str">
            <v/>
          </cell>
          <cell r="E331" t="str">
            <v/>
          </cell>
          <cell r="F331" t="str">
            <v/>
          </cell>
          <cell r="G331" t="str">
            <v/>
          </cell>
          <cell r="H331" t="str">
            <v/>
          </cell>
          <cell r="I331" t="str">
            <v/>
          </cell>
          <cell r="J331" t="str">
            <v/>
          </cell>
          <cell r="L331" t="e">
            <v>#VALUE!</v>
          </cell>
          <cell r="M331" t="e">
            <v>#VALUE!</v>
          </cell>
          <cell r="N331" t="e">
            <v>#VALUE!</v>
          </cell>
          <cell r="O331" t="e">
            <v>#VALUE!</v>
          </cell>
          <cell r="P331" t="e">
            <v>#VALUE!</v>
          </cell>
          <cell r="Q331" t="e">
            <v>#VALUE!</v>
          </cell>
          <cell r="R331" t="e">
            <v>#VALUE!</v>
          </cell>
        </row>
      </sheetData>
      <sheetData sheetId="6"/>
      <sheetData sheetId="7" refreshError="1"/>
      <sheetData sheetId="8"/>
      <sheetData sheetId="9" refreshError="1"/>
      <sheetData sheetId="10" refreshError="1"/>
      <sheetData sheetId="11" refreshError="1"/>
      <sheetData sheetId="12"/>
      <sheetData sheetId="13" refreshError="1"/>
      <sheetData sheetId="14"/>
      <sheetData sheetId="15" refreshError="1"/>
      <sheetData sheetId="1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-1"/>
      <sheetName val="Report-2_State"/>
      <sheetName val="Report-3_State"/>
      <sheetName val="Report-4_State"/>
      <sheetName val="Report-5_US"/>
      <sheetName val="97-07_ManagedCareData_State"/>
      <sheetName val="97-07_ManagedCareData_County"/>
      <sheetName val="97-07_ManagedCareData_State-2"/>
      <sheetName val="97_ManagedCareData"/>
      <sheetName val="98_ManagedCareData"/>
      <sheetName val="99_ManagedCareData"/>
      <sheetName val="00_ManagedCareData"/>
      <sheetName val="01_ManagedCareData"/>
      <sheetName val="02_ManagedCareData"/>
      <sheetName val="03_ManagedCareData"/>
      <sheetName val="04_ManagedCareData"/>
      <sheetName val="05_ManagedCareData"/>
      <sheetName val="06_ManagedCareData"/>
      <sheetName val="07_ManagedCareData"/>
      <sheetName val="table 2.5"/>
      <sheetName val="2002Base-HospitalPriceIndex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>
        <row r="4">
          <cell r="B4" t="str">
            <v>Table 2.5</v>
          </cell>
        </row>
        <row r="5">
          <cell r="B5" t="str">
            <v>Medicare Enrollment: Hospital Insurance and/or Supplementary Medical Insurance for Total,</v>
          </cell>
        </row>
        <row r="6">
          <cell r="B6" t="str">
            <v>Fee-for-Service, and Managed Care Enrollees by Area of Residence, as of July 1, 2004</v>
          </cell>
        </row>
        <row r="7">
          <cell r="F7" t="str">
            <v xml:space="preserve">    Type of Coverage</v>
          </cell>
        </row>
        <row r="8">
          <cell r="D8" t="str">
            <v>Hospital Insurance and/or</v>
          </cell>
        </row>
        <row r="9">
          <cell r="D9" t="str">
            <v>Supplementary</v>
          </cell>
          <cell r="P9" t="str">
            <v>Supplementary</v>
          </cell>
        </row>
        <row r="10">
          <cell r="D10" t="str">
            <v>Medical Insurance</v>
          </cell>
          <cell r="J10" t="str">
            <v>Hospital Insurance</v>
          </cell>
          <cell r="P10" t="str">
            <v>Medical Insurance</v>
          </cell>
        </row>
        <row r="11">
          <cell r="F11" t="str">
            <v>Fee-for-</v>
          </cell>
          <cell r="H11" t="str">
            <v>Managed</v>
          </cell>
          <cell r="L11" t="str">
            <v>Fee-for-</v>
          </cell>
          <cell r="N11" t="str">
            <v>Managed</v>
          </cell>
          <cell r="R11" t="str">
            <v>Fee-for-</v>
          </cell>
          <cell r="T11" t="str">
            <v>Managed</v>
          </cell>
        </row>
        <row r="12">
          <cell r="B12" t="str">
            <v>Area of Residence</v>
          </cell>
          <cell r="D12" t="str">
            <v>Total</v>
          </cell>
          <cell r="F12" t="str">
            <v>Service</v>
          </cell>
          <cell r="H12" t="str">
            <v>Care</v>
          </cell>
          <cell r="J12" t="str">
            <v>Total</v>
          </cell>
          <cell r="L12" t="str">
            <v>Service</v>
          </cell>
          <cell r="N12" t="str">
            <v>Care</v>
          </cell>
          <cell r="P12" t="str">
            <v>Total</v>
          </cell>
          <cell r="R12" t="str">
            <v>Service</v>
          </cell>
          <cell r="T12" t="str">
            <v>Care</v>
          </cell>
        </row>
        <row r="13">
          <cell r="D13" t="str">
            <v>Number in Thousands</v>
          </cell>
        </row>
        <row r="14">
          <cell r="B14" t="str">
            <v>All Areas1</v>
          </cell>
          <cell r="D14">
            <v>41729</v>
          </cell>
          <cell r="F14">
            <v>36345</v>
          </cell>
          <cell r="H14">
            <v>5384</v>
          </cell>
          <cell r="J14">
            <v>41391</v>
          </cell>
          <cell r="L14">
            <v>36011</v>
          </cell>
          <cell r="N14">
            <v>5380</v>
          </cell>
          <cell r="P14">
            <v>39101</v>
          </cell>
          <cell r="R14">
            <v>33717</v>
          </cell>
          <cell r="T14">
            <v>5384</v>
          </cell>
        </row>
        <row r="15">
          <cell r="B15" t="str">
            <v>United States</v>
          </cell>
          <cell r="D15">
            <v>40784</v>
          </cell>
          <cell r="F15">
            <v>35462</v>
          </cell>
          <cell r="H15">
            <v>5322</v>
          </cell>
          <cell r="J15">
            <v>40447</v>
          </cell>
          <cell r="L15">
            <v>35129</v>
          </cell>
          <cell r="N15">
            <v>5318</v>
          </cell>
          <cell r="P15">
            <v>38571</v>
          </cell>
          <cell r="R15">
            <v>33249</v>
          </cell>
          <cell r="T15">
            <v>5322</v>
          </cell>
        </row>
        <row r="17">
          <cell r="B17" t="str">
            <v>Northeast</v>
          </cell>
          <cell r="D17">
            <v>8267</v>
          </cell>
          <cell r="F17">
            <v>6916</v>
          </cell>
          <cell r="H17">
            <v>1351</v>
          </cell>
          <cell r="J17">
            <v>8198</v>
          </cell>
          <cell r="L17">
            <v>6847</v>
          </cell>
          <cell r="N17">
            <v>1351</v>
          </cell>
          <cell r="P17">
            <v>7711</v>
          </cell>
          <cell r="R17">
            <v>6360</v>
          </cell>
          <cell r="T17">
            <v>1351</v>
          </cell>
        </row>
        <row r="18">
          <cell r="B18" t="str">
            <v>Midwest</v>
          </cell>
          <cell r="D18">
            <v>9527</v>
          </cell>
          <cell r="F18">
            <v>8874</v>
          </cell>
          <cell r="H18">
            <v>652</v>
          </cell>
          <cell r="J18">
            <v>9479</v>
          </cell>
          <cell r="L18">
            <v>8826</v>
          </cell>
          <cell r="N18">
            <v>652</v>
          </cell>
          <cell r="P18">
            <v>9046</v>
          </cell>
          <cell r="R18">
            <v>8393</v>
          </cell>
          <cell r="T18">
            <v>652</v>
          </cell>
        </row>
        <row r="19">
          <cell r="B19" t="str">
            <v>South</v>
          </cell>
          <cell r="D19">
            <v>14874</v>
          </cell>
          <cell r="F19">
            <v>13737</v>
          </cell>
          <cell r="H19">
            <v>1137</v>
          </cell>
          <cell r="J19">
            <v>14812</v>
          </cell>
          <cell r="L19">
            <v>13675</v>
          </cell>
          <cell r="N19">
            <v>1136</v>
          </cell>
          <cell r="P19">
            <v>14174</v>
          </cell>
          <cell r="R19">
            <v>13037</v>
          </cell>
          <cell r="T19">
            <v>1137</v>
          </cell>
        </row>
        <row r="20">
          <cell r="B20" t="str">
            <v>West</v>
          </cell>
          <cell r="D20">
            <v>8117</v>
          </cell>
          <cell r="F20">
            <v>5935</v>
          </cell>
          <cell r="H20">
            <v>2182</v>
          </cell>
          <cell r="J20">
            <v>7960</v>
          </cell>
          <cell r="L20">
            <v>5781</v>
          </cell>
          <cell r="N20">
            <v>2179</v>
          </cell>
          <cell r="P20">
            <v>7640</v>
          </cell>
          <cell r="R20">
            <v>5458</v>
          </cell>
          <cell r="T20">
            <v>2182</v>
          </cell>
        </row>
        <row r="22">
          <cell r="B22" t="str">
            <v>New England</v>
          </cell>
          <cell r="D22">
            <v>2171</v>
          </cell>
          <cell r="F22">
            <v>1921</v>
          </cell>
          <cell r="H22">
            <v>250</v>
          </cell>
          <cell r="J22">
            <v>2162</v>
          </cell>
          <cell r="L22">
            <v>1912</v>
          </cell>
          <cell r="N22">
            <v>250</v>
          </cell>
          <cell r="P22">
            <v>2014</v>
          </cell>
          <cell r="R22">
            <v>1764</v>
          </cell>
          <cell r="T22">
            <v>250</v>
          </cell>
        </row>
        <row r="23">
          <cell r="B23" t="str">
            <v>Connecticut</v>
          </cell>
          <cell r="D23">
            <v>523</v>
          </cell>
          <cell r="F23">
            <v>494</v>
          </cell>
          <cell r="H23">
            <v>29</v>
          </cell>
          <cell r="J23">
            <v>520</v>
          </cell>
          <cell r="L23">
            <v>491</v>
          </cell>
          <cell r="N23">
            <v>29</v>
          </cell>
          <cell r="P23">
            <v>489</v>
          </cell>
          <cell r="R23">
            <v>460</v>
          </cell>
          <cell r="T23">
            <v>29</v>
          </cell>
        </row>
        <row r="24">
          <cell r="B24" t="str">
            <v>Maine</v>
          </cell>
          <cell r="D24">
            <v>231</v>
          </cell>
          <cell r="F24">
            <v>231</v>
          </cell>
          <cell r="H24" t="str">
            <v xml:space="preserve">              (3)</v>
          </cell>
          <cell r="J24">
            <v>230</v>
          </cell>
          <cell r="L24">
            <v>230</v>
          </cell>
          <cell r="N24" t="str">
            <v xml:space="preserve">              (3)</v>
          </cell>
          <cell r="P24">
            <v>218</v>
          </cell>
          <cell r="R24">
            <v>218</v>
          </cell>
          <cell r="T24" t="str">
            <v xml:space="preserve">              (3)</v>
          </cell>
        </row>
        <row r="25">
          <cell r="B25" t="str">
            <v>Massachusetts</v>
          </cell>
          <cell r="D25">
            <v>965</v>
          </cell>
          <cell r="F25">
            <v>803</v>
          </cell>
          <cell r="H25">
            <v>161</v>
          </cell>
          <cell r="J25">
            <v>962</v>
          </cell>
          <cell r="L25">
            <v>801</v>
          </cell>
          <cell r="N25">
            <v>161</v>
          </cell>
          <cell r="P25">
            <v>888</v>
          </cell>
          <cell r="R25">
            <v>726</v>
          </cell>
          <cell r="T25">
            <v>161</v>
          </cell>
        </row>
        <row r="26">
          <cell r="B26" t="str">
            <v>New Hampshire</v>
          </cell>
          <cell r="D26">
            <v>186</v>
          </cell>
          <cell r="F26">
            <v>185</v>
          </cell>
          <cell r="H26">
            <v>2</v>
          </cell>
          <cell r="J26">
            <v>186</v>
          </cell>
          <cell r="L26">
            <v>184</v>
          </cell>
          <cell r="N26">
            <v>2</v>
          </cell>
          <cell r="P26">
            <v>172</v>
          </cell>
          <cell r="R26">
            <v>171</v>
          </cell>
          <cell r="T26">
            <v>2</v>
          </cell>
        </row>
        <row r="27">
          <cell r="B27" t="str">
            <v>Rhode Island</v>
          </cell>
          <cell r="D27">
            <v>172</v>
          </cell>
          <cell r="F27">
            <v>115</v>
          </cell>
          <cell r="H27">
            <v>57</v>
          </cell>
          <cell r="J27">
            <v>170</v>
          </cell>
          <cell r="L27">
            <v>112</v>
          </cell>
          <cell r="N27">
            <v>57</v>
          </cell>
          <cell r="P27">
            <v>157</v>
          </cell>
          <cell r="R27">
            <v>100</v>
          </cell>
          <cell r="T27">
            <v>57</v>
          </cell>
        </row>
        <row r="28">
          <cell r="B28" t="str">
            <v>Vermont</v>
          </cell>
          <cell r="D28">
            <v>94</v>
          </cell>
          <cell r="F28">
            <v>94</v>
          </cell>
          <cell r="H28" t="str">
            <v xml:space="preserve">              (3)</v>
          </cell>
          <cell r="J28">
            <v>94</v>
          </cell>
          <cell r="L28">
            <v>94</v>
          </cell>
          <cell r="N28" t="str">
            <v xml:space="preserve">              (3)</v>
          </cell>
          <cell r="P28">
            <v>89</v>
          </cell>
          <cell r="R28">
            <v>89</v>
          </cell>
          <cell r="T28" t="str">
            <v xml:space="preserve">              (3)</v>
          </cell>
        </row>
        <row r="30">
          <cell r="B30" t="str">
            <v>Middle Atlantic</v>
          </cell>
          <cell r="D30">
            <v>6096</v>
          </cell>
          <cell r="F30">
            <v>4994</v>
          </cell>
          <cell r="H30">
            <v>1101</v>
          </cell>
          <cell r="J30">
            <v>6035</v>
          </cell>
          <cell r="L30">
            <v>4934</v>
          </cell>
          <cell r="N30">
            <v>1101</v>
          </cell>
          <cell r="P30">
            <v>5698</v>
          </cell>
          <cell r="R30">
            <v>4596</v>
          </cell>
          <cell r="T30">
            <v>1101</v>
          </cell>
        </row>
        <row r="31">
          <cell r="B31" t="str">
            <v>New Jersey</v>
          </cell>
          <cell r="D31">
            <v>1220</v>
          </cell>
          <cell r="F31">
            <v>1127</v>
          </cell>
          <cell r="H31">
            <v>93</v>
          </cell>
          <cell r="J31">
            <v>1203</v>
          </cell>
          <cell r="L31">
            <v>1110</v>
          </cell>
          <cell r="N31">
            <v>93</v>
          </cell>
          <cell r="P31">
            <v>1143</v>
          </cell>
          <cell r="R31">
            <v>1051</v>
          </cell>
          <cell r="T31">
            <v>93</v>
          </cell>
        </row>
        <row r="32">
          <cell r="B32" t="str">
            <v>New York</v>
          </cell>
          <cell r="D32">
            <v>2759</v>
          </cell>
          <cell r="F32">
            <v>2263</v>
          </cell>
          <cell r="H32">
            <v>496</v>
          </cell>
          <cell r="J32">
            <v>2719</v>
          </cell>
          <cell r="L32">
            <v>2223</v>
          </cell>
          <cell r="N32">
            <v>496</v>
          </cell>
          <cell r="P32">
            <v>2562</v>
          </cell>
          <cell r="R32">
            <v>2066</v>
          </cell>
          <cell r="T32">
            <v>496</v>
          </cell>
        </row>
        <row r="33">
          <cell r="B33" t="str">
            <v>Pennsylvania</v>
          </cell>
          <cell r="D33">
            <v>2117</v>
          </cell>
          <cell r="F33">
            <v>1604</v>
          </cell>
          <cell r="H33">
            <v>513</v>
          </cell>
          <cell r="J33">
            <v>2113</v>
          </cell>
          <cell r="L33">
            <v>1601</v>
          </cell>
          <cell r="N33">
            <v>513</v>
          </cell>
          <cell r="P33">
            <v>1992</v>
          </cell>
          <cell r="R33">
            <v>1479</v>
          </cell>
          <cell r="T33">
            <v>513</v>
          </cell>
        </row>
        <row r="35">
          <cell r="B35" t="str">
            <v>East North Central</v>
          </cell>
          <cell r="D35">
            <v>6576</v>
          </cell>
          <cell r="F35">
            <v>6179</v>
          </cell>
          <cell r="H35">
            <v>397</v>
          </cell>
          <cell r="J35">
            <v>6536</v>
          </cell>
          <cell r="L35">
            <v>6139</v>
          </cell>
          <cell r="N35">
            <v>397</v>
          </cell>
          <cell r="P35">
            <v>6239</v>
          </cell>
          <cell r="R35">
            <v>5842</v>
          </cell>
          <cell r="T35">
            <v>397</v>
          </cell>
        </row>
        <row r="36">
          <cell r="B36" t="str">
            <v>Illinois</v>
          </cell>
          <cell r="D36">
            <v>1673</v>
          </cell>
          <cell r="F36">
            <v>1588</v>
          </cell>
          <cell r="H36">
            <v>85</v>
          </cell>
          <cell r="J36">
            <v>1650</v>
          </cell>
          <cell r="L36">
            <v>1565</v>
          </cell>
          <cell r="N36">
            <v>85</v>
          </cell>
          <cell r="P36">
            <v>1574</v>
          </cell>
          <cell r="R36">
            <v>1490</v>
          </cell>
          <cell r="T36">
            <v>85</v>
          </cell>
        </row>
        <row r="37">
          <cell r="B37" t="str">
            <v>Indiana</v>
          </cell>
          <cell r="D37">
            <v>889</v>
          </cell>
          <cell r="F37">
            <v>870</v>
          </cell>
          <cell r="H37">
            <v>19</v>
          </cell>
          <cell r="J37">
            <v>889</v>
          </cell>
          <cell r="L37">
            <v>869</v>
          </cell>
          <cell r="N37">
            <v>19</v>
          </cell>
          <cell r="P37">
            <v>845</v>
          </cell>
          <cell r="R37">
            <v>825</v>
          </cell>
          <cell r="T37">
            <v>19</v>
          </cell>
        </row>
        <row r="38">
          <cell r="B38" t="str">
            <v>Michigan</v>
          </cell>
          <cell r="D38">
            <v>1462</v>
          </cell>
          <cell r="F38">
            <v>1440</v>
          </cell>
          <cell r="H38">
            <v>22</v>
          </cell>
          <cell r="J38">
            <v>1460</v>
          </cell>
          <cell r="L38">
            <v>1438</v>
          </cell>
          <cell r="N38">
            <v>22</v>
          </cell>
          <cell r="P38">
            <v>1395</v>
          </cell>
          <cell r="R38">
            <v>1373</v>
          </cell>
          <cell r="T38">
            <v>22</v>
          </cell>
        </row>
        <row r="39">
          <cell r="B39" t="str">
            <v>Ohio</v>
          </cell>
          <cell r="D39">
            <v>1738</v>
          </cell>
          <cell r="F39">
            <v>1514</v>
          </cell>
          <cell r="H39">
            <v>224</v>
          </cell>
          <cell r="J39">
            <v>1724</v>
          </cell>
          <cell r="L39">
            <v>1500</v>
          </cell>
          <cell r="N39">
            <v>223</v>
          </cell>
          <cell r="P39">
            <v>1650</v>
          </cell>
          <cell r="R39">
            <v>1426</v>
          </cell>
          <cell r="T39">
            <v>224</v>
          </cell>
        </row>
        <row r="40">
          <cell r="B40" t="str">
            <v>Wisconsin</v>
          </cell>
          <cell r="D40">
            <v>814</v>
          </cell>
          <cell r="F40">
            <v>767</v>
          </cell>
          <cell r="H40">
            <v>47</v>
          </cell>
          <cell r="J40">
            <v>813</v>
          </cell>
          <cell r="L40">
            <v>766</v>
          </cell>
          <cell r="N40">
            <v>47</v>
          </cell>
          <cell r="P40">
            <v>775</v>
          </cell>
          <cell r="R40">
            <v>728</v>
          </cell>
          <cell r="T40">
            <v>47</v>
          </cell>
        </row>
        <row r="42">
          <cell r="B42" t="str">
            <v>West North Central</v>
          </cell>
          <cell r="D42">
            <v>2951</v>
          </cell>
          <cell r="F42">
            <v>2696</v>
          </cell>
          <cell r="H42">
            <v>255</v>
          </cell>
          <cell r="J42">
            <v>2943</v>
          </cell>
          <cell r="L42">
            <v>2688</v>
          </cell>
          <cell r="N42">
            <v>255</v>
          </cell>
          <cell r="P42">
            <v>2806</v>
          </cell>
          <cell r="R42">
            <v>2551</v>
          </cell>
          <cell r="T42">
            <v>255</v>
          </cell>
        </row>
        <row r="43">
          <cell r="B43" t="str">
            <v>Iowa</v>
          </cell>
          <cell r="D43">
            <v>485</v>
          </cell>
          <cell r="F43">
            <v>465</v>
          </cell>
          <cell r="H43">
            <v>20</v>
          </cell>
          <cell r="J43">
            <v>485</v>
          </cell>
          <cell r="L43">
            <v>464</v>
          </cell>
          <cell r="N43">
            <v>20</v>
          </cell>
          <cell r="P43">
            <v>465</v>
          </cell>
          <cell r="R43">
            <v>445</v>
          </cell>
          <cell r="T43">
            <v>20</v>
          </cell>
        </row>
        <row r="44">
          <cell r="B44" t="str">
            <v>Kansas</v>
          </cell>
          <cell r="D44">
            <v>398</v>
          </cell>
          <cell r="F44">
            <v>384</v>
          </cell>
          <cell r="H44">
            <v>14</v>
          </cell>
          <cell r="J44">
            <v>396</v>
          </cell>
          <cell r="L44">
            <v>383</v>
          </cell>
          <cell r="N44">
            <v>14</v>
          </cell>
          <cell r="P44">
            <v>380</v>
          </cell>
          <cell r="R44">
            <v>366</v>
          </cell>
          <cell r="T44">
            <v>14</v>
          </cell>
        </row>
        <row r="45">
          <cell r="B45" t="str">
            <v>Minnesota</v>
          </cell>
          <cell r="D45">
            <v>686</v>
          </cell>
          <cell r="F45">
            <v>587</v>
          </cell>
          <cell r="H45">
            <v>98</v>
          </cell>
          <cell r="J45">
            <v>685</v>
          </cell>
          <cell r="L45">
            <v>586</v>
          </cell>
          <cell r="N45">
            <v>98</v>
          </cell>
          <cell r="P45">
            <v>649</v>
          </cell>
          <cell r="R45">
            <v>551</v>
          </cell>
          <cell r="T45">
            <v>98</v>
          </cell>
        </row>
        <row r="46">
          <cell r="B46" t="str">
            <v>Missouri</v>
          </cell>
          <cell r="D46">
            <v>897</v>
          </cell>
          <cell r="F46">
            <v>786</v>
          </cell>
          <cell r="H46">
            <v>111</v>
          </cell>
          <cell r="J46">
            <v>893</v>
          </cell>
          <cell r="L46">
            <v>782</v>
          </cell>
          <cell r="N46">
            <v>111</v>
          </cell>
          <cell r="P46">
            <v>850</v>
          </cell>
          <cell r="R46">
            <v>739</v>
          </cell>
          <cell r="T46">
            <v>111</v>
          </cell>
        </row>
        <row r="47">
          <cell r="B47" t="str">
            <v>Nebraska</v>
          </cell>
          <cell r="D47">
            <v>259</v>
          </cell>
          <cell r="F47">
            <v>248</v>
          </cell>
          <cell r="H47">
            <v>10</v>
          </cell>
          <cell r="J47">
            <v>258</v>
          </cell>
          <cell r="L47">
            <v>248</v>
          </cell>
          <cell r="N47">
            <v>10</v>
          </cell>
          <cell r="P47">
            <v>246</v>
          </cell>
          <cell r="R47">
            <v>236</v>
          </cell>
          <cell r="T47">
            <v>10</v>
          </cell>
        </row>
        <row r="48">
          <cell r="B48" t="str">
            <v>North Dakota</v>
          </cell>
          <cell r="D48">
            <v>103</v>
          </cell>
          <cell r="F48">
            <v>102</v>
          </cell>
          <cell r="H48">
            <v>1</v>
          </cell>
          <cell r="J48">
            <v>103</v>
          </cell>
          <cell r="L48">
            <v>102</v>
          </cell>
          <cell r="N48">
            <v>1</v>
          </cell>
          <cell r="P48">
            <v>98</v>
          </cell>
          <cell r="R48">
            <v>97</v>
          </cell>
          <cell r="T48">
            <v>1</v>
          </cell>
        </row>
        <row r="49">
          <cell r="B49" t="str">
            <v>South Dakota</v>
          </cell>
          <cell r="D49">
            <v>123</v>
          </cell>
          <cell r="F49">
            <v>123</v>
          </cell>
          <cell r="H49" t="str">
            <v xml:space="preserve">              (3)</v>
          </cell>
          <cell r="J49">
            <v>123</v>
          </cell>
          <cell r="L49">
            <v>123</v>
          </cell>
          <cell r="N49" t="str">
            <v xml:space="preserve">              (3)</v>
          </cell>
          <cell r="P49">
            <v>117</v>
          </cell>
          <cell r="R49">
            <v>117</v>
          </cell>
          <cell r="T49" t="str">
            <v xml:space="preserve">              (3)</v>
          </cell>
        </row>
        <row r="51">
          <cell r="B51" t="str">
            <v>South Atlantic</v>
          </cell>
          <cell r="D51">
            <v>8061</v>
          </cell>
          <cell r="F51">
            <v>7355</v>
          </cell>
          <cell r="H51">
            <v>706</v>
          </cell>
          <cell r="J51">
            <v>8026</v>
          </cell>
          <cell r="L51">
            <v>7321</v>
          </cell>
          <cell r="N51">
            <v>706</v>
          </cell>
          <cell r="P51">
            <v>7680</v>
          </cell>
          <cell r="R51">
            <v>6975</v>
          </cell>
          <cell r="T51">
            <v>706</v>
          </cell>
        </row>
        <row r="52">
          <cell r="B52" t="str">
            <v>Delaware</v>
          </cell>
          <cell r="D52">
            <v>123</v>
          </cell>
          <cell r="F52">
            <v>123</v>
          </cell>
          <cell r="H52">
            <v>1</v>
          </cell>
          <cell r="J52">
            <v>123</v>
          </cell>
          <cell r="L52">
            <v>122</v>
          </cell>
          <cell r="N52">
            <v>1</v>
          </cell>
          <cell r="P52">
            <v>117</v>
          </cell>
          <cell r="R52">
            <v>116</v>
          </cell>
          <cell r="T52">
            <v>1</v>
          </cell>
        </row>
        <row r="53">
          <cell r="B53" t="str">
            <v>District of Columbia</v>
          </cell>
          <cell r="D53">
            <v>73</v>
          </cell>
          <cell r="F53">
            <v>68</v>
          </cell>
          <cell r="H53">
            <v>5</v>
          </cell>
          <cell r="J53">
            <v>71</v>
          </cell>
          <cell r="L53">
            <v>66</v>
          </cell>
          <cell r="N53">
            <v>5</v>
          </cell>
          <cell r="P53">
            <v>63</v>
          </cell>
          <cell r="R53">
            <v>58</v>
          </cell>
          <cell r="T53">
            <v>5</v>
          </cell>
        </row>
        <row r="54">
          <cell r="B54" t="str">
            <v>Florida</v>
          </cell>
          <cell r="D54">
            <v>2997</v>
          </cell>
          <cell r="F54">
            <v>2442</v>
          </cell>
          <cell r="H54">
            <v>554</v>
          </cell>
          <cell r="J54">
            <v>2988</v>
          </cell>
          <cell r="L54">
            <v>2433</v>
          </cell>
          <cell r="N54">
            <v>554</v>
          </cell>
          <cell r="P54">
            <v>2876</v>
          </cell>
          <cell r="R54">
            <v>2321</v>
          </cell>
          <cell r="T54">
            <v>554</v>
          </cell>
        </row>
        <row r="55">
          <cell r="B55" t="str">
            <v>Georgia</v>
          </cell>
          <cell r="D55">
            <v>1000</v>
          </cell>
          <cell r="F55">
            <v>981</v>
          </cell>
          <cell r="H55">
            <v>19</v>
          </cell>
          <cell r="J55">
            <v>992</v>
          </cell>
          <cell r="L55">
            <v>974</v>
          </cell>
          <cell r="N55">
            <v>19</v>
          </cell>
          <cell r="P55">
            <v>953</v>
          </cell>
          <cell r="R55">
            <v>934</v>
          </cell>
          <cell r="T55">
            <v>19</v>
          </cell>
        </row>
        <row r="56">
          <cell r="B56" t="str">
            <v>Maryland</v>
          </cell>
          <cell r="D56">
            <v>683</v>
          </cell>
          <cell r="F56">
            <v>657</v>
          </cell>
          <cell r="H56">
            <v>27</v>
          </cell>
          <cell r="J56">
            <v>680</v>
          </cell>
          <cell r="L56">
            <v>653</v>
          </cell>
          <cell r="N56">
            <v>26</v>
          </cell>
          <cell r="P56">
            <v>630</v>
          </cell>
          <cell r="R56">
            <v>603</v>
          </cell>
          <cell r="T56">
            <v>27</v>
          </cell>
        </row>
        <row r="57">
          <cell r="B57" t="str">
            <v>North Carolina</v>
          </cell>
          <cell r="D57">
            <v>1240</v>
          </cell>
          <cell r="F57">
            <v>1184</v>
          </cell>
          <cell r="H57">
            <v>56</v>
          </cell>
          <cell r="J57">
            <v>1238</v>
          </cell>
          <cell r="L57">
            <v>1182</v>
          </cell>
          <cell r="N57">
            <v>56</v>
          </cell>
          <cell r="P57">
            <v>1194</v>
          </cell>
          <cell r="R57">
            <v>1138</v>
          </cell>
          <cell r="T57">
            <v>56</v>
          </cell>
        </row>
        <row r="58">
          <cell r="B58" t="str">
            <v>South Carolina</v>
          </cell>
          <cell r="D58">
            <v>627</v>
          </cell>
          <cell r="F58">
            <v>625</v>
          </cell>
          <cell r="H58">
            <v>2</v>
          </cell>
          <cell r="J58">
            <v>624</v>
          </cell>
          <cell r="L58">
            <v>622</v>
          </cell>
          <cell r="N58">
            <v>2</v>
          </cell>
          <cell r="P58">
            <v>602</v>
          </cell>
          <cell r="R58">
            <v>600</v>
          </cell>
          <cell r="T58">
            <v>2</v>
          </cell>
        </row>
        <row r="59">
          <cell r="B59" t="str">
            <v>Virginia</v>
          </cell>
          <cell r="D59">
            <v>967</v>
          </cell>
          <cell r="F59">
            <v>947</v>
          </cell>
          <cell r="H59">
            <v>20</v>
          </cell>
          <cell r="J59">
            <v>960</v>
          </cell>
          <cell r="L59">
            <v>941</v>
          </cell>
          <cell r="N59">
            <v>20</v>
          </cell>
          <cell r="P59">
            <v>909</v>
          </cell>
          <cell r="R59">
            <v>889</v>
          </cell>
          <cell r="T59">
            <v>20</v>
          </cell>
        </row>
        <row r="60">
          <cell r="B60" t="str">
            <v>West Virginia</v>
          </cell>
          <cell r="D60">
            <v>350</v>
          </cell>
          <cell r="F60">
            <v>327</v>
          </cell>
          <cell r="H60">
            <v>23</v>
          </cell>
          <cell r="J60">
            <v>350</v>
          </cell>
          <cell r="L60">
            <v>327</v>
          </cell>
          <cell r="N60">
            <v>23</v>
          </cell>
          <cell r="P60">
            <v>337</v>
          </cell>
          <cell r="R60">
            <v>314</v>
          </cell>
          <cell r="T60">
            <v>23</v>
          </cell>
        </row>
        <row r="61">
          <cell r="B61" t="str">
            <v>See footnotes at end of table.</v>
          </cell>
        </row>
        <row r="66">
          <cell r="B66" t="str">
            <v>Table 2.5—Continued</v>
          </cell>
        </row>
        <row r="67">
          <cell r="B67" t="str">
            <v>Medicare Enrollment: Hospital Insurance and/or Supplementary Medical Insurance for Total,</v>
          </cell>
        </row>
        <row r="68">
          <cell r="B68" t="str">
            <v>Fee-for-Service, and Managed Care Enrollees by Area of Residence, as of July 1, 2004</v>
          </cell>
        </row>
        <row r="69">
          <cell r="F69" t="str">
            <v xml:space="preserve">    Type of Coverage</v>
          </cell>
        </row>
        <row r="70">
          <cell r="D70" t="str">
            <v>Hospital Insurance and/or</v>
          </cell>
        </row>
        <row r="71">
          <cell r="D71" t="str">
            <v>Supplementary</v>
          </cell>
          <cell r="P71" t="str">
            <v>Supplementary</v>
          </cell>
        </row>
        <row r="72">
          <cell r="D72" t="str">
            <v>Medical Insurance</v>
          </cell>
          <cell r="J72" t="str">
            <v>Hospital Insurance</v>
          </cell>
          <cell r="P72" t="str">
            <v>Medical Insurance</v>
          </cell>
        </row>
        <row r="73">
          <cell r="F73" t="str">
            <v>Fee-for-</v>
          </cell>
          <cell r="H73" t="str">
            <v>Managed</v>
          </cell>
          <cell r="L73" t="str">
            <v>Fee-for-</v>
          </cell>
          <cell r="N73" t="str">
            <v>Managed</v>
          </cell>
          <cell r="R73" t="str">
            <v>Fee-for-</v>
          </cell>
          <cell r="T73" t="str">
            <v>Managed</v>
          </cell>
        </row>
        <row r="74">
          <cell r="B74" t="str">
            <v>Area of Residence</v>
          </cell>
          <cell r="D74" t="str">
            <v>Total</v>
          </cell>
          <cell r="F74" t="str">
            <v>Service</v>
          </cell>
          <cell r="H74" t="str">
            <v>Care</v>
          </cell>
          <cell r="J74" t="str">
            <v>Total</v>
          </cell>
          <cell r="L74" t="str">
            <v>Service</v>
          </cell>
          <cell r="N74" t="str">
            <v>Care</v>
          </cell>
          <cell r="P74" t="str">
            <v>Total</v>
          </cell>
          <cell r="R74" t="str">
            <v>Service</v>
          </cell>
          <cell r="T74" t="str">
            <v>Care</v>
          </cell>
        </row>
        <row r="75">
          <cell r="D75" t="str">
            <v>Number in Thousands</v>
          </cell>
        </row>
        <row r="76">
          <cell r="B76" t="str">
            <v>East South Central</v>
          </cell>
          <cell r="D76">
            <v>2736</v>
          </cell>
          <cell r="F76">
            <v>2592</v>
          </cell>
          <cell r="H76">
            <v>144</v>
          </cell>
          <cell r="J76">
            <v>2724</v>
          </cell>
          <cell r="L76">
            <v>2581</v>
          </cell>
          <cell r="N76">
            <v>144</v>
          </cell>
          <cell r="P76">
            <v>2613</v>
          </cell>
          <cell r="R76">
            <v>2470</v>
          </cell>
          <cell r="T76">
            <v>144</v>
          </cell>
        </row>
        <row r="77">
          <cell r="B77" t="str">
            <v>Alabama</v>
          </cell>
          <cell r="D77">
            <v>734</v>
          </cell>
          <cell r="F77">
            <v>680</v>
          </cell>
          <cell r="H77">
            <v>54</v>
          </cell>
          <cell r="J77">
            <v>730</v>
          </cell>
          <cell r="L77">
            <v>676</v>
          </cell>
          <cell r="N77">
            <v>54</v>
          </cell>
          <cell r="P77">
            <v>699</v>
          </cell>
          <cell r="R77">
            <v>645</v>
          </cell>
          <cell r="T77">
            <v>54</v>
          </cell>
        </row>
        <row r="78">
          <cell r="B78" t="str">
            <v>Kentucky</v>
          </cell>
          <cell r="D78">
            <v>661</v>
          </cell>
          <cell r="F78">
            <v>642</v>
          </cell>
          <cell r="H78">
            <v>19</v>
          </cell>
          <cell r="J78">
            <v>655</v>
          </cell>
          <cell r="L78">
            <v>636</v>
          </cell>
          <cell r="N78">
            <v>19</v>
          </cell>
          <cell r="P78">
            <v>632</v>
          </cell>
          <cell r="R78">
            <v>613</v>
          </cell>
          <cell r="T78">
            <v>19</v>
          </cell>
        </row>
        <row r="79">
          <cell r="B79" t="str">
            <v>Mississippi</v>
          </cell>
          <cell r="D79">
            <v>446</v>
          </cell>
          <cell r="F79">
            <v>445</v>
          </cell>
          <cell r="H79">
            <v>2</v>
          </cell>
          <cell r="J79">
            <v>446</v>
          </cell>
          <cell r="L79">
            <v>444</v>
          </cell>
          <cell r="N79">
            <v>2</v>
          </cell>
          <cell r="P79">
            <v>428</v>
          </cell>
          <cell r="R79">
            <v>427</v>
          </cell>
          <cell r="T79">
            <v>2</v>
          </cell>
        </row>
        <row r="80">
          <cell r="B80" t="str">
            <v>Tennessee</v>
          </cell>
          <cell r="D80">
            <v>894</v>
          </cell>
          <cell r="F80">
            <v>825</v>
          </cell>
          <cell r="H80">
            <v>69</v>
          </cell>
          <cell r="J80">
            <v>893</v>
          </cell>
          <cell r="L80">
            <v>824</v>
          </cell>
          <cell r="N80">
            <v>69</v>
          </cell>
          <cell r="P80">
            <v>854</v>
          </cell>
          <cell r="R80">
            <v>785</v>
          </cell>
          <cell r="T80">
            <v>69</v>
          </cell>
        </row>
        <row r="82">
          <cell r="B82" t="str">
            <v>West South Central</v>
          </cell>
          <cell r="D82">
            <v>4077</v>
          </cell>
          <cell r="F82">
            <v>3789</v>
          </cell>
          <cell r="H82">
            <v>287</v>
          </cell>
          <cell r="J82">
            <v>4061</v>
          </cell>
          <cell r="L82">
            <v>3774</v>
          </cell>
          <cell r="N82">
            <v>287</v>
          </cell>
          <cell r="P82">
            <v>3880</v>
          </cell>
          <cell r="R82">
            <v>3593</v>
          </cell>
          <cell r="T82">
            <v>287</v>
          </cell>
        </row>
        <row r="83">
          <cell r="B83" t="str">
            <v>Arkansas</v>
          </cell>
          <cell r="D83">
            <v>461</v>
          </cell>
          <cell r="F83">
            <v>458</v>
          </cell>
          <cell r="H83">
            <v>2</v>
          </cell>
          <cell r="J83">
            <v>460</v>
          </cell>
          <cell r="L83">
            <v>458</v>
          </cell>
          <cell r="N83">
            <v>2</v>
          </cell>
          <cell r="P83">
            <v>441</v>
          </cell>
          <cell r="R83">
            <v>439</v>
          </cell>
          <cell r="T83">
            <v>2</v>
          </cell>
        </row>
        <row r="84">
          <cell r="B84" t="str">
            <v>Louisiana</v>
          </cell>
          <cell r="D84">
            <v>628</v>
          </cell>
          <cell r="F84">
            <v>559</v>
          </cell>
          <cell r="H84">
            <v>70</v>
          </cell>
          <cell r="J84">
            <v>624</v>
          </cell>
          <cell r="L84">
            <v>554</v>
          </cell>
          <cell r="N84">
            <v>70</v>
          </cell>
          <cell r="P84">
            <v>596</v>
          </cell>
          <cell r="R84">
            <v>526</v>
          </cell>
          <cell r="T84">
            <v>70</v>
          </cell>
        </row>
        <row r="85">
          <cell r="B85" t="str">
            <v>Oklahoma</v>
          </cell>
          <cell r="D85">
            <v>530</v>
          </cell>
          <cell r="F85">
            <v>489</v>
          </cell>
          <cell r="H85">
            <v>42</v>
          </cell>
          <cell r="J85">
            <v>529</v>
          </cell>
          <cell r="L85">
            <v>488</v>
          </cell>
          <cell r="N85">
            <v>42</v>
          </cell>
          <cell r="P85">
            <v>506</v>
          </cell>
          <cell r="R85">
            <v>464</v>
          </cell>
          <cell r="T85">
            <v>42</v>
          </cell>
        </row>
        <row r="86">
          <cell r="B86" t="str">
            <v>Texas</v>
          </cell>
          <cell r="D86">
            <v>2458</v>
          </cell>
          <cell r="F86">
            <v>2284</v>
          </cell>
          <cell r="H86">
            <v>174</v>
          </cell>
          <cell r="J86">
            <v>2448</v>
          </cell>
          <cell r="L86">
            <v>2274</v>
          </cell>
          <cell r="N86">
            <v>174</v>
          </cell>
          <cell r="P86">
            <v>2338</v>
          </cell>
          <cell r="R86">
            <v>2164</v>
          </cell>
          <cell r="T86">
            <v>174</v>
          </cell>
        </row>
        <row r="88">
          <cell r="B88" t="str">
            <v>Mountain</v>
          </cell>
          <cell r="D88">
            <v>2443</v>
          </cell>
          <cell r="F88">
            <v>1948</v>
          </cell>
          <cell r="H88">
            <v>495</v>
          </cell>
          <cell r="J88">
            <v>2424</v>
          </cell>
          <cell r="L88">
            <v>1929</v>
          </cell>
          <cell r="N88">
            <v>495</v>
          </cell>
          <cell r="P88">
            <v>2300</v>
          </cell>
          <cell r="R88">
            <v>1805</v>
          </cell>
          <cell r="T88">
            <v>495</v>
          </cell>
        </row>
        <row r="89">
          <cell r="B89" t="str">
            <v>Arizona</v>
          </cell>
          <cell r="D89">
            <v>763</v>
          </cell>
          <cell r="F89">
            <v>557</v>
          </cell>
          <cell r="H89">
            <v>207</v>
          </cell>
          <cell r="J89">
            <v>758</v>
          </cell>
          <cell r="L89">
            <v>551</v>
          </cell>
          <cell r="N89">
            <v>207</v>
          </cell>
          <cell r="P89">
            <v>721</v>
          </cell>
          <cell r="R89">
            <v>515</v>
          </cell>
          <cell r="T89">
            <v>207</v>
          </cell>
        </row>
        <row r="90">
          <cell r="B90" t="str">
            <v>Colorado</v>
          </cell>
          <cell r="D90">
            <v>507</v>
          </cell>
          <cell r="F90">
            <v>370</v>
          </cell>
          <cell r="H90">
            <v>136</v>
          </cell>
          <cell r="J90">
            <v>500</v>
          </cell>
          <cell r="L90">
            <v>364</v>
          </cell>
          <cell r="N90">
            <v>136</v>
          </cell>
          <cell r="P90">
            <v>475</v>
          </cell>
          <cell r="R90">
            <v>339</v>
          </cell>
          <cell r="T90">
            <v>136</v>
          </cell>
        </row>
        <row r="91">
          <cell r="B91" t="str">
            <v>Idaho</v>
          </cell>
          <cell r="D91">
            <v>185</v>
          </cell>
          <cell r="F91">
            <v>167</v>
          </cell>
          <cell r="H91">
            <v>19</v>
          </cell>
          <cell r="J91">
            <v>185</v>
          </cell>
          <cell r="L91">
            <v>166</v>
          </cell>
          <cell r="N91">
            <v>19</v>
          </cell>
          <cell r="P91">
            <v>177</v>
          </cell>
          <cell r="R91">
            <v>158</v>
          </cell>
          <cell r="T91">
            <v>19</v>
          </cell>
        </row>
        <row r="92">
          <cell r="B92" t="str">
            <v>Montana</v>
          </cell>
          <cell r="D92">
            <v>145</v>
          </cell>
          <cell r="F92">
            <v>145</v>
          </cell>
          <cell r="H92">
            <v>1</v>
          </cell>
          <cell r="J92">
            <v>145</v>
          </cell>
          <cell r="L92">
            <v>144</v>
          </cell>
          <cell r="N92">
            <v>1</v>
          </cell>
          <cell r="P92">
            <v>139</v>
          </cell>
          <cell r="R92">
            <v>139</v>
          </cell>
          <cell r="T92">
            <v>1</v>
          </cell>
        </row>
        <row r="93">
          <cell r="B93" t="str">
            <v>Nevada</v>
          </cell>
          <cell r="D93">
            <v>287</v>
          </cell>
          <cell r="F93">
            <v>205</v>
          </cell>
          <cell r="H93">
            <v>83</v>
          </cell>
          <cell r="J93">
            <v>286</v>
          </cell>
          <cell r="L93">
            <v>204</v>
          </cell>
          <cell r="N93">
            <v>83</v>
          </cell>
          <cell r="P93">
            <v>267</v>
          </cell>
          <cell r="R93">
            <v>185</v>
          </cell>
          <cell r="T93">
            <v>83</v>
          </cell>
        </row>
        <row r="94">
          <cell r="B94" t="str">
            <v>New Mexico</v>
          </cell>
          <cell r="D94">
            <v>258</v>
          </cell>
          <cell r="F94">
            <v>216</v>
          </cell>
          <cell r="H94">
            <v>42</v>
          </cell>
          <cell r="J94">
            <v>254</v>
          </cell>
          <cell r="L94">
            <v>213</v>
          </cell>
          <cell r="N94">
            <v>42</v>
          </cell>
          <cell r="P94">
            <v>241</v>
          </cell>
          <cell r="R94">
            <v>200</v>
          </cell>
          <cell r="T94">
            <v>42</v>
          </cell>
        </row>
        <row r="95">
          <cell r="B95" t="str">
            <v>Utah</v>
          </cell>
          <cell r="D95">
            <v>228</v>
          </cell>
          <cell r="F95">
            <v>220</v>
          </cell>
          <cell r="H95">
            <v>8</v>
          </cell>
          <cell r="J95">
            <v>227</v>
          </cell>
          <cell r="L95">
            <v>219</v>
          </cell>
          <cell r="N95">
            <v>8</v>
          </cell>
          <cell r="P95">
            <v>213</v>
          </cell>
          <cell r="R95">
            <v>205</v>
          </cell>
          <cell r="T95">
            <v>8</v>
          </cell>
        </row>
        <row r="96">
          <cell r="B96" t="str">
            <v>Wyoming</v>
          </cell>
          <cell r="D96">
            <v>70</v>
          </cell>
          <cell r="F96">
            <v>68</v>
          </cell>
          <cell r="H96">
            <v>1</v>
          </cell>
          <cell r="J96">
            <v>69</v>
          </cell>
          <cell r="L96">
            <v>68</v>
          </cell>
          <cell r="N96">
            <v>1</v>
          </cell>
          <cell r="P96">
            <v>67</v>
          </cell>
          <cell r="R96">
            <v>65</v>
          </cell>
          <cell r="T96">
            <v>1</v>
          </cell>
        </row>
        <row r="98">
          <cell r="B98" t="str">
            <v>Pacific</v>
          </cell>
          <cell r="D98">
            <v>5674</v>
          </cell>
          <cell r="F98">
            <v>3987</v>
          </cell>
          <cell r="H98">
            <v>1687</v>
          </cell>
          <cell r="J98">
            <v>5536</v>
          </cell>
          <cell r="L98">
            <v>3852</v>
          </cell>
          <cell r="N98">
            <v>1684</v>
          </cell>
          <cell r="P98">
            <v>5340</v>
          </cell>
          <cell r="R98">
            <v>3653</v>
          </cell>
          <cell r="T98">
            <v>1687</v>
          </cell>
        </row>
        <row r="99">
          <cell r="B99" t="str">
            <v>Alaska</v>
          </cell>
          <cell r="D99">
            <v>50</v>
          </cell>
          <cell r="F99">
            <v>49</v>
          </cell>
          <cell r="H99" t="str">
            <v xml:space="preserve">              (3)</v>
          </cell>
          <cell r="J99">
            <v>49</v>
          </cell>
          <cell r="L99">
            <v>49</v>
          </cell>
          <cell r="N99" t="str">
            <v xml:space="preserve">              (3)</v>
          </cell>
          <cell r="P99">
            <v>46</v>
          </cell>
          <cell r="R99">
            <v>46</v>
          </cell>
          <cell r="T99" t="str">
            <v xml:space="preserve">              (3)</v>
          </cell>
        </row>
        <row r="100">
          <cell r="B100" t="str">
            <v>California</v>
          </cell>
          <cell r="D100">
            <v>4122</v>
          </cell>
          <cell r="F100">
            <v>2794</v>
          </cell>
          <cell r="H100">
            <v>1328</v>
          </cell>
          <cell r="J100">
            <v>3994</v>
          </cell>
          <cell r="L100">
            <v>2668</v>
          </cell>
          <cell r="N100">
            <v>1326</v>
          </cell>
          <cell r="P100">
            <v>3880</v>
          </cell>
          <cell r="R100">
            <v>2552</v>
          </cell>
          <cell r="T100">
            <v>1328</v>
          </cell>
        </row>
        <row r="101">
          <cell r="B101" t="str">
            <v>Hawaii</v>
          </cell>
          <cell r="D101">
            <v>178</v>
          </cell>
          <cell r="F101">
            <v>118</v>
          </cell>
          <cell r="H101">
            <v>59</v>
          </cell>
          <cell r="J101">
            <v>177</v>
          </cell>
          <cell r="L101">
            <v>117</v>
          </cell>
          <cell r="N101">
            <v>59</v>
          </cell>
          <cell r="P101">
            <v>165</v>
          </cell>
          <cell r="R101">
            <v>105</v>
          </cell>
          <cell r="T101">
            <v>59</v>
          </cell>
        </row>
        <row r="102">
          <cell r="B102" t="str">
            <v>Oregon</v>
          </cell>
          <cell r="D102">
            <v>527</v>
          </cell>
          <cell r="F102">
            <v>356</v>
          </cell>
          <cell r="H102">
            <v>171</v>
          </cell>
          <cell r="J102">
            <v>521</v>
          </cell>
          <cell r="L102">
            <v>350</v>
          </cell>
          <cell r="N102">
            <v>171</v>
          </cell>
          <cell r="P102">
            <v>499</v>
          </cell>
          <cell r="R102">
            <v>327</v>
          </cell>
          <cell r="T102">
            <v>171</v>
          </cell>
        </row>
        <row r="103">
          <cell r="B103" t="str">
            <v>Washington</v>
          </cell>
          <cell r="D103">
            <v>797</v>
          </cell>
          <cell r="F103">
            <v>670</v>
          </cell>
          <cell r="H103">
            <v>128</v>
          </cell>
          <cell r="J103">
            <v>794</v>
          </cell>
          <cell r="L103">
            <v>667</v>
          </cell>
          <cell r="N103">
            <v>128</v>
          </cell>
          <cell r="P103">
            <v>751</v>
          </cell>
          <cell r="R103">
            <v>623</v>
          </cell>
          <cell r="T103">
            <v>128</v>
          </cell>
        </row>
        <row r="105">
          <cell r="B105" t="str">
            <v>Outlying Areas 2</v>
          </cell>
          <cell r="D105">
            <v>945</v>
          </cell>
          <cell r="F105">
            <v>883</v>
          </cell>
          <cell r="H105">
            <v>62</v>
          </cell>
          <cell r="J105">
            <v>943</v>
          </cell>
          <cell r="L105">
            <v>881</v>
          </cell>
          <cell r="N105">
            <v>62</v>
          </cell>
          <cell r="P105">
            <v>530</v>
          </cell>
          <cell r="R105">
            <v>468</v>
          </cell>
          <cell r="T105">
            <v>62</v>
          </cell>
        </row>
        <row r="106">
          <cell r="B106" t="str">
            <v>1Includes the 50 States and outlying areas.</v>
          </cell>
        </row>
        <row r="107">
          <cell r="B107" t="str">
            <v>2Includes Puerto Rico, Guam, Virgin Islands, residence unknown, and all other outlying areas not shown separately.</v>
          </cell>
        </row>
        <row r="108">
          <cell r="B108" t="str">
            <v>3Less than 500 enrollees.</v>
          </cell>
        </row>
        <row r="110">
          <cell r="B110" t="str">
            <v>NOTE: Numbers may not add to total because of rounding.</v>
          </cell>
        </row>
        <row r="112">
          <cell r="B112" t="str">
            <v xml:space="preserve">SOURCE:  Centers for Medicare &amp; Medicaid Services, Office of Information Services: Data from the 100 percent Denominator File; data development </v>
          </cell>
        </row>
        <row r="113">
          <cell r="B113" t="str">
            <v>by the Office of Research, Development, and Information.</v>
          </cell>
        </row>
      </sheetData>
      <sheetData sheetId="2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essment"/>
      <sheetName val="CAH 101% of cost"/>
      <sheetName val="Hosp Pmnts (all hospitals)"/>
      <sheetName val="UPL Gap Summary sfy17"/>
      <sheetName val="DRG UPL SFY17 Combined"/>
      <sheetName val="INPT SHOPP Cost UPL SFY2017"/>
      <sheetName val="OUTPT SHOPP Cost UPL SFY2017"/>
      <sheetName val="Cost UPL SFY17 Combine"/>
      <sheetName val="CCR SHOPP 17"/>
      <sheetName val="HCRIS CR data"/>
      <sheetName val="Sheet1"/>
    </sheetNames>
    <sheetDataSet>
      <sheetData sheetId="0">
        <row r="86">
          <cell r="AD86">
            <v>457645177.40767562</v>
          </cell>
        </row>
      </sheetData>
      <sheetData sheetId="1">
        <row r="41">
          <cell r="AN41">
            <v>1697800</v>
          </cell>
        </row>
      </sheetData>
      <sheetData sheetId="2">
        <row r="5">
          <cell r="A5" t="str">
            <v>200439230A</v>
          </cell>
          <cell r="B5" t="str">
            <v>AHS SOUTHCREST HOSPITAL LLC (AHS HILLCREST SOUTH)</v>
          </cell>
          <cell r="C5" t="str">
            <v>Yes</v>
          </cell>
          <cell r="D5">
            <v>1</v>
          </cell>
          <cell r="E5">
            <v>12</v>
          </cell>
          <cell r="F5">
            <v>370202</v>
          </cell>
          <cell r="G5">
            <v>42370</v>
          </cell>
          <cell r="H5">
            <v>42735</v>
          </cell>
          <cell r="I5">
            <v>1</v>
          </cell>
          <cell r="J5">
            <v>52540719</v>
          </cell>
          <cell r="K5">
            <v>274922155</v>
          </cell>
          <cell r="L5">
            <v>12536319</v>
          </cell>
          <cell r="M5">
            <v>275082189</v>
          </cell>
          <cell r="N5">
            <v>40073942</v>
          </cell>
          <cell r="O5">
            <v>655155324</v>
          </cell>
          <cell r="P5">
            <v>168528675</v>
          </cell>
          <cell r="R5">
            <v>52540719</v>
          </cell>
          <cell r="S5">
            <v>274922155</v>
          </cell>
          <cell r="T5">
            <v>12536319</v>
          </cell>
          <cell r="U5">
            <v>275082189</v>
          </cell>
          <cell r="V5">
            <v>40073942</v>
          </cell>
          <cell r="X5">
            <v>655155324</v>
          </cell>
          <cell r="Y5">
            <v>0</v>
          </cell>
          <cell r="Z5">
            <v>655155324</v>
          </cell>
          <cell r="AA5">
            <v>168528675</v>
          </cell>
          <cell r="AB5">
            <v>0</v>
          </cell>
          <cell r="AC5">
            <v>655155324</v>
          </cell>
          <cell r="AD5">
            <v>87459586.144428968</v>
          </cell>
          <cell r="AE5">
            <v>81069088.855571017</v>
          </cell>
          <cell r="AF5">
            <v>339999193</v>
          </cell>
          <cell r="AG5">
            <v>315156131</v>
          </cell>
          <cell r="AH5">
            <v>0</v>
          </cell>
          <cell r="AI5">
            <v>168528675</v>
          </cell>
          <cell r="AJ5">
            <v>5055860.25</v>
          </cell>
          <cell r="AK5">
            <v>1</v>
          </cell>
          <cell r="AL5">
            <v>10504042.071176311</v>
          </cell>
          <cell r="AM5">
            <v>7054457.9900000002</v>
          </cell>
          <cell r="AN5">
            <v>1.9616835258134943E-2</v>
          </cell>
          <cell r="AO5">
            <v>5753448.9271799941</v>
          </cell>
          <cell r="AP5">
            <v>5991231</v>
          </cell>
          <cell r="AQ5">
            <v>0</v>
          </cell>
          <cell r="AR5">
            <v>-237782.07282000594</v>
          </cell>
          <cell r="AS5">
            <v>0</v>
          </cell>
          <cell r="AT5">
            <v>3449584.0811763103</v>
          </cell>
          <cell r="AU5">
            <v>2.131328414850572E-2</v>
          </cell>
          <cell r="AV5">
            <v>512024.16595042124</v>
          </cell>
          <cell r="AW5">
            <v>1537921</v>
          </cell>
        </row>
        <row r="6">
          <cell r="A6" t="str">
            <v>100696610B</v>
          </cell>
          <cell r="B6" t="str">
            <v>ALLIANCE HEALTH DURANT (MED. CTR. OF SOUTHEASTERN OKLAHOMA)</v>
          </cell>
          <cell r="C6" t="str">
            <v>Yes</v>
          </cell>
          <cell r="D6">
            <v>1</v>
          </cell>
          <cell r="E6">
            <v>12</v>
          </cell>
          <cell r="F6">
            <v>370014</v>
          </cell>
          <cell r="G6">
            <v>42278</v>
          </cell>
          <cell r="H6">
            <v>42643</v>
          </cell>
          <cell r="I6">
            <v>1</v>
          </cell>
          <cell r="J6">
            <v>49988987</v>
          </cell>
          <cell r="K6">
            <v>339845865</v>
          </cell>
          <cell r="L6">
            <v>0</v>
          </cell>
          <cell r="M6">
            <v>405796757</v>
          </cell>
          <cell r="N6">
            <v>0</v>
          </cell>
          <cell r="O6">
            <v>796432683</v>
          </cell>
          <cell r="P6">
            <v>91490703</v>
          </cell>
          <cell r="R6">
            <v>49988987</v>
          </cell>
          <cell r="S6">
            <v>339845865</v>
          </cell>
          <cell r="T6">
            <v>0</v>
          </cell>
          <cell r="U6">
            <v>405796757</v>
          </cell>
          <cell r="V6">
            <v>0</v>
          </cell>
          <cell r="X6">
            <v>795631609</v>
          </cell>
          <cell r="Y6">
            <v>0</v>
          </cell>
          <cell r="Z6">
            <v>796432683</v>
          </cell>
          <cell r="AA6">
            <v>91490703</v>
          </cell>
          <cell r="AB6">
            <v>0</v>
          </cell>
          <cell r="AC6">
            <v>795631609</v>
          </cell>
          <cell r="AD6">
            <v>44782522.647153787</v>
          </cell>
          <cell r="AE6">
            <v>46616156.475650527</v>
          </cell>
          <cell r="AF6">
            <v>389834852</v>
          </cell>
          <cell r="AG6">
            <v>405796757</v>
          </cell>
          <cell r="AH6">
            <v>0</v>
          </cell>
          <cell r="AI6">
            <v>91398679.122804314</v>
          </cell>
          <cell r="AJ6">
            <v>2741960.3736841292</v>
          </cell>
          <cell r="AK6">
            <v>1</v>
          </cell>
          <cell r="AL6">
            <v>11326216.623768432</v>
          </cell>
          <cell r="AM6">
            <v>6903645.0300000003</v>
          </cell>
          <cell r="AN6">
            <v>1.9197458887150035E-2</v>
          </cell>
          <cell r="AO6">
            <v>7213651.4685463188</v>
          </cell>
          <cell r="AP6">
            <v>5863148</v>
          </cell>
          <cell r="AQ6">
            <v>0</v>
          </cell>
          <cell r="AR6">
            <v>1350503.4685463188</v>
          </cell>
          <cell r="AS6">
            <v>0</v>
          </cell>
          <cell r="AT6">
            <v>4422571.5937684318</v>
          </cell>
          <cell r="AU6">
            <v>2.7324895647406235E-2</v>
          </cell>
          <cell r="AV6">
            <v>924990.41490848362</v>
          </cell>
          <cell r="AW6">
            <v>1971706</v>
          </cell>
        </row>
        <row r="7">
          <cell r="A7" t="str">
            <v>100699370A</v>
          </cell>
          <cell r="B7" t="str">
            <v>ALLIANCEHEALTH DEACONESS (DEACONESS HOSPITAL)</v>
          </cell>
          <cell r="C7" t="str">
            <v>Yes</v>
          </cell>
          <cell r="D7">
            <v>1</v>
          </cell>
          <cell r="E7">
            <v>12</v>
          </cell>
          <cell r="F7">
            <v>370032</v>
          </cell>
          <cell r="G7">
            <v>42309</v>
          </cell>
          <cell r="H7">
            <v>42674</v>
          </cell>
          <cell r="I7">
            <v>1</v>
          </cell>
          <cell r="J7">
            <v>23398286</v>
          </cell>
          <cell r="K7">
            <v>292353671</v>
          </cell>
          <cell r="L7">
            <v>0</v>
          </cell>
          <cell r="M7">
            <v>0</v>
          </cell>
          <cell r="N7">
            <v>429431830</v>
          </cell>
          <cell r="O7">
            <v>745183787</v>
          </cell>
          <cell r="P7">
            <v>115531831</v>
          </cell>
          <cell r="R7">
            <v>23398286</v>
          </cell>
          <cell r="S7">
            <v>292353671</v>
          </cell>
          <cell r="T7">
            <v>0</v>
          </cell>
          <cell r="U7">
            <v>0</v>
          </cell>
          <cell r="V7">
            <v>429431830</v>
          </cell>
          <cell r="X7">
            <v>745183787</v>
          </cell>
          <cell r="Y7">
            <v>0</v>
          </cell>
          <cell r="Z7">
            <v>745183787</v>
          </cell>
          <cell r="AA7">
            <v>115531831</v>
          </cell>
          <cell r="AB7">
            <v>0</v>
          </cell>
          <cell r="AC7">
            <v>745183787</v>
          </cell>
          <cell r="AD7">
            <v>48953563.36307846</v>
          </cell>
          <cell r="AE7">
            <v>66578267.63692154</v>
          </cell>
          <cell r="AF7">
            <v>315751957</v>
          </cell>
          <cell r="AG7">
            <v>429431830</v>
          </cell>
          <cell r="AH7">
            <v>0</v>
          </cell>
          <cell r="AI7">
            <v>115531831</v>
          </cell>
          <cell r="AJ7">
            <v>3465954.9299999997</v>
          </cell>
          <cell r="AK7">
            <v>1</v>
          </cell>
          <cell r="AL7">
            <v>8673659.6138054505</v>
          </cell>
          <cell r="AM7">
            <v>5463585.2300000004</v>
          </cell>
          <cell r="AN7">
            <v>1.5192981732631923E-2</v>
          </cell>
          <cell r="AO7">
            <v>4857376.3426978644</v>
          </cell>
          <cell r="AP7">
            <v>4640130</v>
          </cell>
          <cell r="AQ7">
            <v>0</v>
          </cell>
          <cell r="AR7">
            <v>217246.3426978644</v>
          </cell>
          <cell r="AS7">
            <v>0</v>
          </cell>
          <cell r="AT7">
            <v>3210074.3838054505</v>
          </cell>
          <cell r="AU7">
            <v>1.9833471476524978E-2</v>
          </cell>
          <cell r="AV7">
            <v>2005580.3376359744</v>
          </cell>
          <cell r="AW7">
            <v>1431141</v>
          </cell>
        </row>
        <row r="8">
          <cell r="A8" t="str">
            <v>200102450A</v>
          </cell>
          <cell r="B8" t="str">
            <v>BAILEY MEDICAL CENTER LLC</v>
          </cell>
          <cell r="C8" t="str">
            <v>Yes</v>
          </cell>
          <cell r="D8">
            <v>1</v>
          </cell>
          <cell r="E8">
            <v>12</v>
          </cell>
          <cell r="F8">
            <v>370228</v>
          </cell>
          <cell r="G8">
            <v>42370</v>
          </cell>
          <cell r="H8">
            <v>42735</v>
          </cell>
          <cell r="I8">
            <v>1</v>
          </cell>
          <cell r="J8">
            <v>3489381</v>
          </cell>
          <cell r="K8">
            <v>41654893</v>
          </cell>
          <cell r="L8">
            <v>1290260</v>
          </cell>
          <cell r="M8">
            <v>103633278</v>
          </cell>
          <cell r="N8">
            <v>24259410</v>
          </cell>
          <cell r="O8">
            <v>174541521</v>
          </cell>
          <cell r="P8">
            <v>44435690</v>
          </cell>
          <cell r="R8">
            <v>3489381</v>
          </cell>
          <cell r="S8">
            <v>41654893</v>
          </cell>
          <cell r="T8">
            <v>1290260</v>
          </cell>
          <cell r="U8">
            <v>103633278</v>
          </cell>
          <cell r="V8">
            <v>24259410</v>
          </cell>
          <cell r="X8">
            <v>174327222</v>
          </cell>
          <cell r="Y8">
            <v>0</v>
          </cell>
          <cell r="Z8">
            <v>174541521</v>
          </cell>
          <cell r="AA8">
            <v>44435690</v>
          </cell>
          <cell r="AB8">
            <v>0</v>
          </cell>
          <cell r="AC8">
            <v>174327222</v>
          </cell>
          <cell r="AD8">
            <v>11821545.64883424</v>
          </cell>
          <cell r="AE8">
            <v>32559586.994974796</v>
          </cell>
          <cell r="AF8">
            <v>46434534</v>
          </cell>
          <cell r="AG8">
            <v>127892688</v>
          </cell>
          <cell r="AH8">
            <v>0</v>
          </cell>
          <cell r="AI8">
            <v>44381132.643809035</v>
          </cell>
          <cell r="AJ8">
            <v>1331433.9793142711</v>
          </cell>
          <cell r="AK8">
            <v>1</v>
          </cell>
          <cell r="AL8">
            <v>2089033.6736950828</v>
          </cell>
          <cell r="AM8">
            <v>673750.41</v>
          </cell>
          <cell r="AN8">
            <v>1.8735458935054022E-3</v>
          </cell>
          <cell r="AO8">
            <v>783671.52907768136</v>
          </cell>
          <cell r="AP8">
            <v>572205</v>
          </cell>
          <cell r="AQ8">
            <v>0</v>
          </cell>
          <cell r="AR8">
            <v>211466.52907768136</v>
          </cell>
          <cell r="AS8">
            <v>0</v>
          </cell>
          <cell r="AT8">
            <v>1415283.2636950826</v>
          </cell>
          <cell r="AU8">
            <v>8.7443395029443045E-3</v>
          </cell>
          <cell r="AV8">
            <v>742445.56759275519</v>
          </cell>
          <cell r="AW8">
            <v>630973</v>
          </cell>
        </row>
        <row r="9">
          <cell r="A9" t="str">
            <v>200573000A</v>
          </cell>
          <cell r="B9" t="str">
            <v>BRISTOW ENDEAVOR HEALTHCARE, LLC</v>
          </cell>
          <cell r="C9" t="str">
            <v>Yes</v>
          </cell>
          <cell r="D9">
            <v>1</v>
          </cell>
          <cell r="E9">
            <v>12</v>
          </cell>
          <cell r="F9">
            <v>370041</v>
          </cell>
          <cell r="G9">
            <v>42370</v>
          </cell>
          <cell r="H9">
            <v>42735</v>
          </cell>
          <cell r="I9">
            <v>1</v>
          </cell>
          <cell r="J9">
            <v>18708342</v>
          </cell>
          <cell r="K9">
            <v>138177924</v>
          </cell>
          <cell r="L9">
            <v>835714</v>
          </cell>
          <cell r="M9">
            <v>36867200</v>
          </cell>
          <cell r="N9">
            <v>10777179</v>
          </cell>
          <cell r="O9">
            <v>205366359</v>
          </cell>
          <cell r="P9">
            <v>48257640</v>
          </cell>
          <cell r="R9">
            <v>18708342</v>
          </cell>
          <cell r="S9">
            <v>138177924</v>
          </cell>
          <cell r="T9">
            <v>835714</v>
          </cell>
          <cell r="U9">
            <v>36867200</v>
          </cell>
          <cell r="V9">
            <v>10777179</v>
          </cell>
          <cell r="X9">
            <v>205366359</v>
          </cell>
          <cell r="Y9">
            <v>0</v>
          </cell>
          <cell r="Z9">
            <v>205366359</v>
          </cell>
          <cell r="AA9">
            <v>48257640</v>
          </cell>
          <cell r="AB9">
            <v>0</v>
          </cell>
          <cell r="AC9">
            <v>205366359</v>
          </cell>
          <cell r="AD9">
            <v>37062012.337313727</v>
          </cell>
          <cell r="AE9">
            <v>11195627.662686272</v>
          </cell>
          <cell r="AF9">
            <v>157721980</v>
          </cell>
          <cell r="AG9">
            <v>47644379</v>
          </cell>
          <cell r="AH9">
            <v>0</v>
          </cell>
          <cell r="AI9">
            <v>48257640</v>
          </cell>
          <cell r="AJ9">
            <v>1447729.2</v>
          </cell>
          <cell r="AK9">
            <v>1</v>
          </cell>
          <cell r="AL9">
            <v>3966546.9432267933</v>
          </cell>
          <cell r="AM9">
            <v>1710693.37</v>
          </cell>
          <cell r="AN9">
            <v>4.7570472549477447E-3</v>
          </cell>
          <cell r="AO9">
            <v>786903.08882486261</v>
          </cell>
          <cell r="AP9">
            <v>1452863</v>
          </cell>
          <cell r="AQ9">
            <v>0</v>
          </cell>
          <cell r="AR9">
            <v>-665959.91117513739</v>
          </cell>
          <cell r="AS9">
            <v>0</v>
          </cell>
          <cell r="AT9">
            <v>2255853.5732267932</v>
          </cell>
          <cell r="AU9">
            <v>1.3937810203254825E-2</v>
          </cell>
          <cell r="AV9">
            <v>1267911.5082118968</v>
          </cell>
          <cell r="AW9">
            <v>1005722</v>
          </cell>
        </row>
        <row r="10">
          <cell r="A10" t="str">
            <v>100701410A</v>
          </cell>
          <cell r="B10" t="str">
            <v>BROOKHAVEN HOSPITAL</v>
          </cell>
          <cell r="C10" t="str">
            <v>No</v>
          </cell>
          <cell r="D10">
            <v>1</v>
          </cell>
          <cell r="E10">
            <v>12</v>
          </cell>
          <cell r="F10">
            <v>374012</v>
          </cell>
          <cell r="G10">
            <v>42370</v>
          </cell>
          <cell r="H10">
            <v>42735</v>
          </cell>
          <cell r="I10">
            <v>1</v>
          </cell>
          <cell r="J10">
            <v>37862648</v>
          </cell>
          <cell r="K10">
            <v>12265936</v>
          </cell>
          <cell r="L10">
            <v>0</v>
          </cell>
          <cell r="M10">
            <v>177670</v>
          </cell>
          <cell r="N10">
            <v>2138</v>
          </cell>
          <cell r="O10">
            <v>50308392</v>
          </cell>
          <cell r="P10">
            <v>18842485</v>
          </cell>
          <cell r="Q10">
            <v>0</v>
          </cell>
          <cell r="R10">
            <v>37862648</v>
          </cell>
          <cell r="S10">
            <v>12265936</v>
          </cell>
          <cell r="T10">
            <v>0</v>
          </cell>
          <cell r="U10">
            <v>177670</v>
          </cell>
          <cell r="V10">
            <v>2138</v>
          </cell>
          <cell r="W10">
            <v>0</v>
          </cell>
          <cell r="X10">
            <v>50308392</v>
          </cell>
          <cell r="Y10">
            <v>0</v>
          </cell>
          <cell r="Z10">
            <v>50308392</v>
          </cell>
          <cell r="AA10">
            <v>18842485</v>
          </cell>
          <cell r="AB10">
            <v>0</v>
          </cell>
          <cell r="AC10">
            <v>50308392</v>
          </cell>
          <cell r="AD10">
            <v>18775139.783661541</v>
          </cell>
          <cell r="AE10">
            <v>67345.216338458995</v>
          </cell>
          <cell r="AF10">
            <v>50128584</v>
          </cell>
          <cell r="AG10">
            <v>179808</v>
          </cell>
          <cell r="AH10">
            <v>0</v>
          </cell>
          <cell r="AI10">
            <v>18842485</v>
          </cell>
          <cell r="AJ10">
            <v>565274.54999999993</v>
          </cell>
          <cell r="AK10">
            <v>1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</row>
        <row r="11">
          <cell r="A11" t="str">
            <v>200085660H</v>
          </cell>
          <cell r="B11" t="str">
            <v>CEDAR RIDGE HOSPITAL</v>
          </cell>
          <cell r="C11" t="str">
            <v>No</v>
          </cell>
          <cell r="D11">
            <v>1</v>
          </cell>
          <cell r="E11">
            <v>12</v>
          </cell>
          <cell r="F11">
            <v>374023</v>
          </cell>
          <cell r="G11">
            <v>42370</v>
          </cell>
          <cell r="H11">
            <v>42735</v>
          </cell>
          <cell r="I11">
            <v>1</v>
          </cell>
          <cell r="J11">
            <v>25886612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25886612</v>
          </cell>
          <cell r="P11">
            <v>17457114</v>
          </cell>
          <cell r="Q11">
            <v>0</v>
          </cell>
          <cell r="R11">
            <v>25886612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25886612</v>
          </cell>
          <cell r="Y11">
            <v>0</v>
          </cell>
          <cell r="Z11">
            <v>25886612</v>
          </cell>
          <cell r="AA11">
            <v>17457114</v>
          </cell>
          <cell r="AB11">
            <v>0</v>
          </cell>
          <cell r="AC11">
            <v>25886612</v>
          </cell>
          <cell r="AD11">
            <v>17457114</v>
          </cell>
          <cell r="AE11">
            <v>0</v>
          </cell>
          <cell r="AF11">
            <v>25886612</v>
          </cell>
          <cell r="AG11">
            <v>0</v>
          </cell>
          <cell r="AH11">
            <v>0</v>
          </cell>
          <cell r="AI11">
            <v>17457114</v>
          </cell>
          <cell r="AJ11">
            <v>523713.42</v>
          </cell>
          <cell r="AK11">
            <v>1</v>
          </cell>
          <cell r="AL11">
            <v>2389262.6800000006</v>
          </cell>
          <cell r="AM11">
            <v>2389262.6800000006</v>
          </cell>
          <cell r="AN11">
            <v>6.6439934079145311E-3</v>
          </cell>
          <cell r="AO11">
            <v>-170966.54443339421</v>
          </cell>
          <cell r="AP11">
            <v>2029160</v>
          </cell>
          <cell r="AQ11">
            <v>0</v>
          </cell>
          <cell r="AR11">
            <v>-2200126.5444333944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</row>
        <row r="12">
          <cell r="A12" t="str">
            <v>100700010G</v>
          </cell>
          <cell r="B12" t="str">
            <v>CLINTON HMA LLC</v>
          </cell>
          <cell r="C12" t="str">
            <v>Yes</v>
          </cell>
          <cell r="D12">
            <v>1</v>
          </cell>
          <cell r="E12">
            <v>12</v>
          </cell>
          <cell r="F12">
            <v>370029</v>
          </cell>
          <cell r="G12">
            <v>42095</v>
          </cell>
          <cell r="H12">
            <v>42460</v>
          </cell>
          <cell r="I12">
            <v>1</v>
          </cell>
          <cell r="J12">
            <v>3687182</v>
          </cell>
          <cell r="K12">
            <v>16691552</v>
          </cell>
          <cell r="L12">
            <v>1068549</v>
          </cell>
          <cell r="M12">
            <v>39588598</v>
          </cell>
          <cell r="N12">
            <v>7841837</v>
          </cell>
          <cell r="O12">
            <v>70667340</v>
          </cell>
          <cell r="P12">
            <v>20677482</v>
          </cell>
          <cell r="Q12">
            <v>0</v>
          </cell>
          <cell r="R12">
            <v>3687182</v>
          </cell>
          <cell r="S12">
            <v>16691552</v>
          </cell>
          <cell r="T12">
            <v>1068549</v>
          </cell>
          <cell r="U12">
            <v>39588598</v>
          </cell>
          <cell r="V12">
            <v>7841837</v>
          </cell>
          <cell r="W12">
            <v>0</v>
          </cell>
          <cell r="X12">
            <v>68877718</v>
          </cell>
          <cell r="Y12">
            <v>0</v>
          </cell>
          <cell r="Z12">
            <v>70667340</v>
          </cell>
          <cell r="AA12">
            <v>20677482</v>
          </cell>
          <cell r="AB12">
            <v>0</v>
          </cell>
          <cell r="AC12">
            <v>68877718</v>
          </cell>
          <cell r="AD12">
            <v>6275541.2639191747</v>
          </cell>
          <cell r="AE12">
            <v>13878291.810115818</v>
          </cell>
          <cell r="AF12">
            <v>21447283</v>
          </cell>
          <cell r="AG12">
            <v>47430435</v>
          </cell>
          <cell r="AH12">
            <v>0</v>
          </cell>
          <cell r="AI12">
            <v>20153833.074034993</v>
          </cell>
          <cell r="AJ12">
            <v>604614.99222104973</v>
          </cell>
          <cell r="AK12">
            <v>1</v>
          </cell>
          <cell r="AL12">
            <v>2120754.938000978</v>
          </cell>
          <cell r="AM12">
            <v>1218041.3799999999</v>
          </cell>
          <cell r="AN12">
            <v>3.3870946744487367E-3</v>
          </cell>
          <cell r="AO12">
            <v>1550130.8301188541</v>
          </cell>
          <cell r="AP12">
            <v>1034462</v>
          </cell>
          <cell r="AQ12">
            <v>0</v>
          </cell>
          <cell r="AR12">
            <v>515668.83011885406</v>
          </cell>
          <cell r="AS12">
            <v>0</v>
          </cell>
          <cell r="AT12">
            <v>902713.5580009782</v>
          </cell>
          <cell r="AU12">
            <v>5.5774232816562241E-3</v>
          </cell>
          <cell r="AV12">
            <v>630248.54205544281</v>
          </cell>
          <cell r="AW12">
            <v>402455</v>
          </cell>
        </row>
        <row r="13">
          <cell r="A13" t="str">
            <v>100700120A</v>
          </cell>
          <cell r="B13" t="str">
            <v>DUNCAN REGIONAL HOSPITAL</v>
          </cell>
          <cell r="C13" t="str">
            <v>Yes</v>
          </cell>
          <cell r="D13">
            <v>1</v>
          </cell>
          <cell r="E13">
            <v>12</v>
          </cell>
          <cell r="F13">
            <v>370023</v>
          </cell>
          <cell r="G13">
            <v>42186</v>
          </cell>
          <cell r="H13">
            <v>42551</v>
          </cell>
          <cell r="I13">
            <v>1</v>
          </cell>
          <cell r="J13">
            <v>26676439</v>
          </cell>
          <cell r="K13">
            <v>78392252</v>
          </cell>
          <cell r="L13">
            <v>3286719</v>
          </cell>
          <cell r="M13">
            <v>168356267</v>
          </cell>
          <cell r="N13">
            <v>25262369</v>
          </cell>
          <cell r="O13">
            <v>306013080</v>
          </cell>
          <cell r="P13">
            <v>86938322</v>
          </cell>
          <cell r="R13">
            <v>26676439</v>
          </cell>
          <cell r="S13">
            <v>78392252</v>
          </cell>
          <cell r="T13">
            <v>3286719</v>
          </cell>
          <cell r="U13">
            <v>168356267</v>
          </cell>
          <cell r="V13">
            <v>25262369</v>
          </cell>
          <cell r="X13">
            <v>301974046</v>
          </cell>
          <cell r="Y13">
            <v>0</v>
          </cell>
          <cell r="Z13">
            <v>306013080</v>
          </cell>
          <cell r="AA13">
            <v>86938322</v>
          </cell>
          <cell r="AB13">
            <v>0</v>
          </cell>
          <cell r="AC13">
            <v>301974046</v>
          </cell>
          <cell r="AD13">
            <v>30783774.095610619</v>
          </cell>
          <cell r="AE13">
            <v>55007058.266165592</v>
          </cell>
          <cell r="AF13">
            <v>108355410</v>
          </cell>
          <cell r="AG13">
            <v>193618636</v>
          </cell>
          <cell r="AH13">
            <v>0</v>
          </cell>
          <cell r="AI13">
            <v>85790832.361776203</v>
          </cell>
          <cell r="AJ13">
            <v>2573724.9708532859</v>
          </cell>
          <cell r="AK13">
            <v>1</v>
          </cell>
          <cell r="AL13">
            <v>7730845.5885104761</v>
          </cell>
          <cell r="AM13">
            <v>3468601.7199999997</v>
          </cell>
          <cell r="AN13">
            <v>9.6453885775175611E-3</v>
          </cell>
          <cell r="AO13">
            <v>3348002.787549478</v>
          </cell>
          <cell r="AP13">
            <v>2945824</v>
          </cell>
          <cell r="AQ13">
            <v>0</v>
          </cell>
          <cell r="AR13">
            <v>402178.787549478</v>
          </cell>
          <cell r="AS13">
            <v>0</v>
          </cell>
          <cell r="AT13">
            <v>4262243.8685104763</v>
          </cell>
          <cell r="AU13">
            <v>2.6334309453565401E-2</v>
          </cell>
          <cell r="AV13">
            <v>907783.95862076525</v>
          </cell>
          <cell r="AW13">
            <v>1900227</v>
          </cell>
        </row>
        <row r="14">
          <cell r="A14" t="str">
            <v>100699410A</v>
          </cell>
          <cell r="B14" t="str">
            <v>GREAT PLAINS REGIONAL MEDICAL CENTER</v>
          </cell>
          <cell r="C14" t="str">
            <v>Yes</v>
          </cell>
          <cell r="D14">
            <v>1</v>
          </cell>
          <cell r="E14">
            <v>12</v>
          </cell>
          <cell r="F14">
            <v>370019</v>
          </cell>
          <cell r="G14">
            <v>42186</v>
          </cell>
          <cell r="H14">
            <v>42551</v>
          </cell>
          <cell r="I14">
            <v>1</v>
          </cell>
          <cell r="J14">
            <v>7915551</v>
          </cell>
          <cell r="K14">
            <v>30554400</v>
          </cell>
          <cell r="L14">
            <v>1191600</v>
          </cell>
          <cell r="M14">
            <v>65761954</v>
          </cell>
          <cell r="N14">
            <v>8457651</v>
          </cell>
          <cell r="O14">
            <v>133454765</v>
          </cell>
          <cell r="P14">
            <v>40528085</v>
          </cell>
          <cell r="Q14">
            <v>0</v>
          </cell>
          <cell r="R14">
            <v>7915551</v>
          </cell>
          <cell r="S14">
            <v>30554400</v>
          </cell>
          <cell r="T14">
            <v>1191600</v>
          </cell>
          <cell r="U14">
            <v>65761954</v>
          </cell>
          <cell r="V14">
            <v>8457651</v>
          </cell>
          <cell r="W14">
            <v>0</v>
          </cell>
          <cell r="X14">
            <v>113881156</v>
          </cell>
          <cell r="Y14">
            <v>0</v>
          </cell>
          <cell r="Z14">
            <v>133454765</v>
          </cell>
          <cell r="AA14">
            <v>40528085</v>
          </cell>
          <cell r="AB14">
            <v>0</v>
          </cell>
          <cell r="AC14">
            <v>113881156</v>
          </cell>
          <cell r="AD14">
            <v>12044580.874724368</v>
          </cell>
          <cell r="AE14">
            <v>22539311.054996241</v>
          </cell>
          <cell r="AF14">
            <v>39661551</v>
          </cell>
          <cell r="AG14">
            <v>74219605</v>
          </cell>
          <cell r="AH14">
            <v>0</v>
          </cell>
          <cell r="AI14">
            <v>34583891.929720603</v>
          </cell>
          <cell r="AJ14">
            <v>1037516.7578916181</v>
          </cell>
          <cell r="AK14">
            <v>1</v>
          </cell>
          <cell r="AL14">
            <v>2978803.4013136025</v>
          </cell>
          <cell r="AM14">
            <v>1273511.02</v>
          </cell>
          <cell r="AN14">
            <v>3.5413430647929047E-3</v>
          </cell>
          <cell r="AO14">
            <v>1386090.4457438071</v>
          </cell>
          <cell r="AP14">
            <v>1081571</v>
          </cell>
          <cell r="AQ14">
            <v>0</v>
          </cell>
          <cell r="AR14">
            <v>304519.44574380713</v>
          </cell>
          <cell r="AS14">
            <v>0</v>
          </cell>
          <cell r="AT14">
            <v>1705292.3813136024</v>
          </cell>
          <cell r="AU14">
            <v>1.0536163266043648E-2</v>
          </cell>
          <cell r="AV14">
            <v>502850.15005144803</v>
          </cell>
          <cell r="AW14">
            <v>760267</v>
          </cell>
        </row>
        <row r="15">
          <cell r="A15" t="str">
            <v>200045700C</v>
          </cell>
          <cell r="B15" t="str">
            <v>HENRYETTA MEDICAL CENTER</v>
          </cell>
          <cell r="C15" t="str">
            <v>Yes</v>
          </cell>
          <cell r="D15">
            <v>1</v>
          </cell>
          <cell r="E15">
            <v>12</v>
          </cell>
          <cell r="F15">
            <v>370183</v>
          </cell>
          <cell r="G15">
            <v>42339</v>
          </cell>
          <cell r="H15">
            <v>42704</v>
          </cell>
          <cell r="I15">
            <v>1</v>
          </cell>
          <cell r="J15">
            <v>4820941</v>
          </cell>
          <cell r="K15">
            <v>6607172</v>
          </cell>
          <cell r="L15">
            <v>763794</v>
          </cell>
          <cell r="M15">
            <v>30384955</v>
          </cell>
          <cell r="N15">
            <v>13511553</v>
          </cell>
          <cell r="O15">
            <v>56088415</v>
          </cell>
          <cell r="P15">
            <v>15369971</v>
          </cell>
          <cell r="Q15">
            <v>0</v>
          </cell>
          <cell r="R15">
            <v>4820941</v>
          </cell>
          <cell r="S15">
            <v>6607172</v>
          </cell>
          <cell r="T15">
            <v>763794</v>
          </cell>
          <cell r="U15">
            <v>30384955</v>
          </cell>
          <cell r="V15">
            <v>13511553</v>
          </cell>
          <cell r="W15">
            <v>0</v>
          </cell>
          <cell r="X15">
            <v>56088415</v>
          </cell>
          <cell r="Y15">
            <v>0</v>
          </cell>
          <cell r="Z15">
            <v>56088415</v>
          </cell>
          <cell r="AA15">
            <v>15369971</v>
          </cell>
          <cell r="AB15">
            <v>0</v>
          </cell>
          <cell r="AC15">
            <v>56088415</v>
          </cell>
          <cell r="AD15">
            <v>3340961.8906987654</v>
          </cell>
          <cell r="AE15">
            <v>12029009.109301236</v>
          </cell>
          <cell r="AF15">
            <v>12191907</v>
          </cell>
          <cell r="AG15">
            <v>43896508</v>
          </cell>
          <cell r="AH15">
            <v>0</v>
          </cell>
          <cell r="AI15">
            <v>15369971</v>
          </cell>
          <cell r="AJ15">
            <v>461099.13</v>
          </cell>
          <cell r="AK15">
            <v>1</v>
          </cell>
          <cell r="AL15">
            <v>1269962.4574496709</v>
          </cell>
          <cell r="AM15">
            <v>249491.96</v>
          </cell>
          <cell r="AN15">
            <v>6.9378011528128643E-4</v>
          </cell>
          <cell r="AO15">
            <v>262141.34977698748</v>
          </cell>
          <cell r="AP15">
            <v>211889</v>
          </cell>
          <cell r="AQ15">
            <v>0</v>
          </cell>
          <cell r="AR15">
            <v>50252.349776987481</v>
          </cell>
          <cell r="AS15">
            <v>0</v>
          </cell>
          <cell r="AT15">
            <v>1020470.4974496709</v>
          </cell>
          <cell r="AU15">
            <v>6.3049855186875737E-3</v>
          </cell>
          <cell r="AV15">
            <v>444826.40918507986</v>
          </cell>
          <cell r="AW15">
            <v>454954</v>
          </cell>
        </row>
        <row r="16">
          <cell r="A16" t="str">
            <v>200435950A</v>
          </cell>
          <cell r="B16" t="str">
            <v>HILLCREST HOSPITAL CLAREMORE (AHS CLAREMORE REGIONAL HOSPITAL)</v>
          </cell>
          <cell r="C16" t="str">
            <v>Yes</v>
          </cell>
          <cell r="D16">
            <v>1</v>
          </cell>
          <cell r="E16">
            <v>12</v>
          </cell>
          <cell r="F16">
            <v>370039</v>
          </cell>
          <cell r="G16">
            <v>42309</v>
          </cell>
          <cell r="H16">
            <v>42674</v>
          </cell>
          <cell r="I16">
            <v>1</v>
          </cell>
          <cell r="J16">
            <v>18677197</v>
          </cell>
          <cell r="K16">
            <v>57883502</v>
          </cell>
          <cell r="L16">
            <v>5333566</v>
          </cell>
          <cell r="M16">
            <v>136646992</v>
          </cell>
          <cell r="N16">
            <v>33292785</v>
          </cell>
          <cell r="O16">
            <v>251834042</v>
          </cell>
          <cell r="P16">
            <v>62922633</v>
          </cell>
          <cell r="R16">
            <v>18677197</v>
          </cell>
          <cell r="S16">
            <v>57883502</v>
          </cell>
          <cell r="T16">
            <v>5333566</v>
          </cell>
          <cell r="U16">
            <v>136646992</v>
          </cell>
          <cell r="V16">
            <v>33292785</v>
          </cell>
          <cell r="X16">
            <v>251834042</v>
          </cell>
          <cell r="Y16">
            <v>0</v>
          </cell>
          <cell r="Z16">
            <v>251834042</v>
          </cell>
          <cell r="AA16">
            <v>62922633</v>
          </cell>
          <cell r="AB16">
            <v>0</v>
          </cell>
          <cell r="AC16">
            <v>251834042</v>
          </cell>
          <cell r="AD16">
            <v>20461899.195501715</v>
          </cell>
          <cell r="AE16">
            <v>42460733.804498285</v>
          </cell>
          <cell r="AF16">
            <v>81894265</v>
          </cell>
          <cell r="AG16">
            <v>169939777</v>
          </cell>
          <cell r="AH16">
            <v>0</v>
          </cell>
          <cell r="AI16">
            <v>62922633</v>
          </cell>
          <cell r="AJ16">
            <v>1887678.99</v>
          </cell>
          <cell r="AK16">
            <v>1</v>
          </cell>
          <cell r="AL16">
            <v>5189084.2590649752</v>
          </cell>
          <cell r="AM16">
            <v>2715257.8400000003</v>
          </cell>
          <cell r="AN16">
            <v>7.5505114363349311E-3</v>
          </cell>
          <cell r="AO16">
            <v>3365168.823652877</v>
          </cell>
          <cell r="AP16">
            <v>2306022</v>
          </cell>
          <cell r="AQ16">
            <v>0</v>
          </cell>
          <cell r="AR16">
            <v>1059146.823652877</v>
          </cell>
          <cell r="AS16">
            <v>0</v>
          </cell>
          <cell r="AT16">
            <v>2473826.4190649749</v>
          </cell>
          <cell r="AU16">
            <v>1.5284557257590549E-2</v>
          </cell>
          <cell r="AV16">
            <v>1004782.111062224</v>
          </cell>
          <cell r="AW16">
            <v>1102901</v>
          </cell>
        </row>
        <row r="17">
          <cell r="A17" t="str">
            <v>200044190A</v>
          </cell>
          <cell r="B17" t="str">
            <v>HILLCREST HOSPITAL CUSHING (CUSHING REGIONAL HOSPITAL)</v>
          </cell>
          <cell r="C17" t="str">
            <v>Yes</v>
          </cell>
          <cell r="D17">
            <v>1</v>
          </cell>
          <cell r="E17">
            <v>12</v>
          </cell>
          <cell r="F17">
            <v>370099</v>
          </cell>
          <cell r="G17">
            <v>42339</v>
          </cell>
          <cell r="H17">
            <v>42704</v>
          </cell>
          <cell r="I17">
            <v>1</v>
          </cell>
          <cell r="J17">
            <v>7487207</v>
          </cell>
          <cell r="K17">
            <v>20345381</v>
          </cell>
          <cell r="L17">
            <v>3255578</v>
          </cell>
          <cell r="M17">
            <v>38112622</v>
          </cell>
          <cell r="N17">
            <v>15677700</v>
          </cell>
          <cell r="O17">
            <v>84878488</v>
          </cell>
          <cell r="P17">
            <v>25153365</v>
          </cell>
          <cell r="R17">
            <v>7487207</v>
          </cell>
          <cell r="S17">
            <v>20345381</v>
          </cell>
          <cell r="T17">
            <v>3255578</v>
          </cell>
          <cell r="U17">
            <v>38112622</v>
          </cell>
          <cell r="V17">
            <v>15677700</v>
          </cell>
          <cell r="X17">
            <v>84878488</v>
          </cell>
          <cell r="Y17">
            <v>0</v>
          </cell>
          <cell r="Z17">
            <v>84878488</v>
          </cell>
          <cell r="AA17">
            <v>25153365</v>
          </cell>
          <cell r="AB17">
            <v>0</v>
          </cell>
          <cell r="AC17">
            <v>84878488</v>
          </cell>
          <cell r="AD17">
            <v>9212840.6738182008</v>
          </cell>
          <cell r="AE17">
            <v>15940524.326181801</v>
          </cell>
          <cell r="AF17">
            <v>31088166</v>
          </cell>
          <cell r="AG17">
            <v>53790322</v>
          </cell>
          <cell r="AH17">
            <v>0</v>
          </cell>
          <cell r="AI17">
            <v>25153365</v>
          </cell>
          <cell r="AJ17">
            <v>754600.95</v>
          </cell>
          <cell r="AK17">
            <v>1</v>
          </cell>
          <cell r="AL17">
            <v>2276425.9766544905</v>
          </cell>
          <cell r="AM17">
            <v>1105376.4099999999</v>
          </cell>
          <cell r="AN17">
            <v>3.0737991443051493E-3</v>
          </cell>
          <cell r="AO17">
            <v>1226259.1114534179</v>
          </cell>
          <cell r="AP17">
            <v>938777</v>
          </cell>
          <cell r="AQ17">
            <v>0</v>
          </cell>
          <cell r="AR17">
            <v>287482.11145341792</v>
          </cell>
          <cell r="AS17">
            <v>0</v>
          </cell>
          <cell r="AT17">
            <v>1171049.5666544905</v>
          </cell>
          <cell r="AU17">
            <v>7.2353395594232451E-3</v>
          </cell>
          <cell r="AV17">
            <v>676154.57346375519</v>
          </cell>
          <cell r="AW17">
            <v>522087</v>
          </cell>
        </row>
        <row r="18">
          <cell r="A18" t="str">
            <v>200044210A</v>
          </cell>
          <cell r="B18" t="str">
            <v>HILLCREST MEDICAL CENTER</v>
          </cell>
          <cell r="C18" t="str">
            <v>Yes</v>
          </cell>
          <cell r="D18">
            <v>1</v>
          </cell>
          <cell r="E18">
            <v>12</v>
          </cell>
          <cell r="F18">
            <v>370001</v>
          </cell>
          <cell r="G18">
            <v>42186</v>
          </cell>
          <cell r="H18">
            <v>42551</v>
          </cell>
          <cell r="I18">
            <v>1</v>
          </cell>
          <cell r="J18">
            <v>177289081</v>
          </cell>
          <cell r="K18">
            <v>1015381586</v>
          </cell>
          <cell r="L18">
            <v>42556606</v>
          </cell>
          <cell r="M18">
            <v>737036076</v>
          </cell>
          <cell r="N18">
            <v>81184208</v>
          </cell>
          <cell r="O18">
            <v>2054899838</v>
          </cell>
          <cell r="P18">
            <v>507987833</v>
          </cell>
          <cell r="R18">
            <v>177289081</v>
          </cell>
          <cell r="S18">
            <v>1015381586</v>
          </cell>
          <cell r="T18">
            <v>42556606</v>
          </cell>
          <cell r="U18">
            <v>737036076</v>
          </cell>
          <cell r="V18">
            <v>81184208</v>
          </cell>
          <cell r="X18">
            <v>2053447557</v>
          </cell>
          <cell r="Y18">
            <v>0</v>
          </cell>
          <cell r="Z18">
            <v>2054899838</v>
          </cell>
          <cell r="AA18">
            <v>507987833</v>
          </cell>
          <cell r="AB18">
            <v>0</v>
          </cell>
          <cell r="AC18">
            <v>2053447557</v>
          </cell>
          <cell r="AD18">
            <v>305358156.18365407</v>
          </cell>
          <cell r="AE18">
            <v>202270661.22616753</v>
          </cell>
          <cell r="AF18">
            <v>1235227273</v>
          </cell>
          <cell r="AG18">
            <v>818220284</v>
          </cell>
          <cell r="AH18">
            <v>0</v>
          </cell>
          <cell r="AI18">
            <v>507628817.40982163</v>
          </cell>
          <cell r="AJ18">
            <v>15228864.522294648</v>
          </cell>
          <cell r="AK18">
            <v>1</v>
          </cell>
          <cell r="AL18">
            <v>45498908.491523378</v>
          </cell>
          <cell r="AM18">
            <v>37440415.699999996</v>
          </cell>
          <cell r="AN18">
            <v>0.10411323844073085</v>
          </cell>
          <cell r="AO18">
            <v>39626069.983536802</v>
          </cell>
          <cell r="AP18">
            <v>31797506</v>
          </cell>
          <cell r="AQ18">
            <v>0</v>
          </cell>
          <cell r="AR18">
            <v>7828563.9835368022</v>
          </cell>
          <cell r="AS18">
            <v>0</v>
          </cell>
          <cell r="AT18">
            <v>8058492.7915233821</v>
          </cell>
          <cell r="AU18">
            <v>4.9789465231951976E-2</v>
          </cell>
          <cell r="AV18">
            <v>4486762.6649066992</v>
          </cell>
          <cell r="AW18">
            <v>3592701</v>
          </cell>
        </row>
        <row r="19">
          <cell r="A19" t="str">
            <v>100806400C</v>
          </cell>
          <cell r="B19" t="str">
            <v>INTEGRIS BAPTIST MEDICAL CENTER</v>
          </cell>
          <cell r="C19" t="str">
            <v>Yes</v>
          </cell>
          <cell r="D19">
            <v>1</v>
          </cell>
          <cell r="E19">
            <v>12</v>
          </cell>
          <cell r="F19">
            <v>370028</v>
          </cell>
          <cell r="G19">
            <v>42186</v>
          </cell>
          <cell r="H19">
            <v>42551</v>
          </cell>
          <cell r="I19">
            <v>1</v>
          </cell>
          <cell r="J19">
            <v>304163014</v>
          </cell>
          <cell r="K19">
            <v>1378055917</v>
          </cell>
          <cell r="L19">
            <v>0</v>
          </cell>
          <cell r="M19">
            <v>1105149578</v>
          </cell>
          <cell r="N19">
            <v>110576</v>
          </cell>
          <cell r="O19">
            <v>2874439970</v>
          </cell>
          <cell r="P19">
            <v>701369428</v>
          </cell>
          <cell r="Q19">
            <v>0</v>
          </cell>
          <cell r="R19">
            <v>304163014</v>
          </cell>
          <cell r="S19">
            <v>1378055917</v>
          </cell>
          <cell r="T19">
            <v>0</v>
          </cell>
          <cell r="U19">
            <v>1105149578</v>
          </cell>
          <cell r="V19">
            <v>110576</v>
          </cell>
          <cell r="W19">
            <v>0</v>
          </cell>
          <cell r="X19">
            <v>2787479085</v>
          </cell>
          <cell r="Y19">
            <v>0</v>
          </cell>
          <cell r="Z19">
            <v>2874439970</v>
          </cell>
          <cell r="AA19">
            <v>701369428</v>
          </cell>
          <cell r="AB19">
            <v>0</v>
          </cell>
          <cell r="AC19">
            <v>2787479085</v>
          </cell>
          <cell r="AD19">
            <v>410464974.64556253</v>
          </cell>
          <cell r="AE19">
            <v>269685813.61682492</v>
          </cell>
          <cell r="AF19">
            <v>1682218931</v>
          </cell>
          <cell r="AG19">
            <v>1105260154</v>
          </cell>
          <cell r="AH19">
            <v>0</v>
          </cell>
          <cell r="AI19">
            <v>680150788.26238751</v>
          </cell>
          <cell r="AJ19">
            <v>20404523.647871625</v>
          </cell>
          <cell r="AK19">
            <v>1</v>
          </cell>
          <cell r="AL19">
            <v>38551673.918893583</v>
          </cell>
          <cell r="AM19">
            <v>28733222.330000002</v>
          </cell>
          <cell r="AN19">
            <v>7.9900523850589156E-2</v>
          </cell>
          <cell r="AO19">
            <v>33130360.066622689</v>
          </cell>
          <cell r="AP19">
            <v>24402635</v>
          </cell>
          <cell r="AQ19">
            <v>0</v>
          </cell>
          <cell r="AR19">
            <v>8727725.0666226894</v>
          </cell>
          <cell r="AS19">
            <v>0</v>
          </cell>
          <cell r="AT19">
            <v>9818451.5888935812</v>
          </cell>
          <cell r="AU19">
            <v>6.0663385407633663E-2</v>
          </cell>
          <cell r="AV19">
            <v>3861074.8782637957</v>
          </cell>
          <cell r="AW19">
            <v>4377340</v>
          </cell>
        </row>
        <row r="20">
          <cell r="A20" t="str">
            <v>100699500A</v>
          </cell>
          <cell r="B20" t="str">
            <v>INTEGRIS BASS MEM BAP</v>
          </cell>
          <cell r="C20" t="str">
            <v>Yes</v>
          </cell>
          <cell r="D20">
            <v>1</v>
          </cell>
          <cell r="E20">
            <v>12</v>
          </cell>
          <cell r="F20">
            <v>370016</v>
          </cell>
          <cell r="G20">
            <v>42186</v>
          </cell>
          <cell r="H20">
            <v>42551</v>
          </cell>
          <cell r="I20">
            <v>1</v>
          </cell>
          <cell r="J20">
            <v>38990767</v>
          </cell>
          <cell r="K20">
            <v>147924972</v>
          </cell>
          <cell r="L20">
            <v>0</v>
          </cell>
          <cell r="M20">
            <v>204720251</v>
          </cell>
          <cell r="N20">
            <v>0</v>
          </cell>
          <cell r="O20">
            <v>403284002</v>
          </cell>
          <cell r="P20">
            <v>101380649</v>
          </cell>
          <cell r="R20">
            <v>38990767</v>
          </cell>
          <cell r="S20">
            <v>147924972</v>
          </cell>
          <cell r="T20">
            <v>0</v>
          </cell>
          <cell r="U20">
            <v>204720251</v>
          </cell>
          <cell r="V20">
            <v>0</v>
          </cell>
          <cell r="X20">
            <v>391635990</v>
          </cell>
          <cell r="Y20">
            <v>0</v>
          </cell>
          <cell r="Z20">
            <v>403284002</v>
          </cell>
          <cell r="AA20">
            <v>101380649</v>
          </cell>
          <cell r="AB20">
            <v>0</v>
          </cell>
          <cell r="AC20">
            <v>391635990</v>
          </cell>
          <cell r="AD20">
            <v>46988322.953943044</v>
          </cell>
          <cell r="AE20">
            <v>51464158.773704335</v>
          </cell>
          <cell r="AF20">
            <v>186915739</v>
          </cell>
          <cell r="AG20">
            <v>204720251</v>
          </cell>
          <cell r="AH20">
            <v>0</v>
          </cell>
          <cell r="AI20">
            <v>98452481.727647379</v>
          </cell>
          <cell r="AJ20">
            <v>2953574.4518294213</v>
          </cell>
          <cell r="AK20">
            <v>1</v>
          </cell>
          <cell r="AL20">
            <v>6363696.5571524464</v>
          </cell>
          <cell r="AM20">
            <v>4163766.1300000004</v>
          </cell>
          <cell r="AN20">
            <v>1.1578481910502111E-2</v>
          </cell>
          <cell r="AO20">
            <v>8236390.6156092137</v>
          </cell>
          <cell r="AP20">
            <v>3536216</v>
          </cell>
          <cell r="AQ20">
            <v>0</v>
          </cell>
          <cell r="AR20">
            <v>4700174.6156092137</v>
          </cell>
          <cell r="AS20">
            <v>0</v>
          </cell>
          <cell r="AT20">
            <v>2199930.4271524455</v>
          </cell>
          <cell r="AU20">
            <v>1.3592288576672376E-2</v>
          </cell>
          <cell r="AV20">
            <v>1471278.8988059489</v>
          </cell>
          <cell r="AW20">
            <v>980790</v>
          </cell>
        </row>
        <row r="21">
          <cell r="A21" t="str">
            <v>100700610A</v>
          </cell>
          <cell r="B21" t="str">
            <v>INTEGRIS CANADIAN VALLEY HOSPITAL</v>
          </cell>
          <cell r="C21" t="str">
            <v>Yes</v>
          </cell>
          <cell r="D21">
            <v>1</v>
          </cell>
          <cell r="E21">
            <v>12</v>
          </cell>
          <cell r="F21">
            <v>370211</v>
          </cell>
          <cell r="G21">
            <v>42186</v>
          </cell>
          <cell r="H21">
            <v>42551</v>
          </cell>
          <cell r="I21">
            <v>1</v>
          </cell>
          <cell r="J21">
            <v>11905210</v>
          </cell>
          <cell r="K21">
            <v>69810253</v>
          </cell>
          <cell r="L21">
            <v>5129242</v>
          </cell>
          <cell r="M21">
            <v>126565183</v>
          </cell>
          <cell r="N21">
            <v>39106743</v>
          </cell>
          <cell r="O21">
            <v>252520199</v>
          </cell>
          <cell r="P21">
            <v>59980133</v>
          </cell>
          <cell r="R21">
            <v>11905210</v>
          </cell>
          <cell r="S21">
            <v>69810253</v>
          </cell>
          <cell r="T21">
            <v>5129242</v>
          </cell>
          <cell r="U21">
            <v>126565183</v>
          </cell>
          <cell r="V21">
            <v>39106743</v>
          </cell>
          <cell r="X21">
            <v>252516631</v>
          </cell>
          <cell r="Y21">
            <v>0</v>
          </cell>
          <cell r="Z21">
            <v>252520199</v>
          </cell>
          <cell r="AA21">
            <v>59980133</v>
          </cell>
          <cell r="AB21">
            <v>0</v>
          </cell>
          <cell r="AC21">
            <v>252516631</v>
          </cell>
          <cell r="AD21">
            <v>20627882.351089727</v>
          </cell>
          <cell r="AE21">
            <v>39351403.155856684</v>
          </cell>
          <cell r="AF21">
            <v>86844705</v>
          </cell>
          <cell r="AG21">
            <v>165671926</v>
          </cell>
          <cell r="AH21">
            <v>0</v>
          </cell>
          <cell r="AI21">
            <v>59979285.506946407</v>
          </cell>
          <cell r="AJ21">
            <v>1799378.5652083922</v>
          </cell>
          <cell r="AK21">
            <v>1</v>
          </cell>
          <cell r="AL21">
            <v>5149491.6473431438</v>
          </cell>
          <cell r="AM21">
            <v>2882308.8200000003</v>
          </cell>
          <cell r="AN21">
            <v>8.0150420294740916E-3</v>
          </cell>
          <cell r="AO21">
            <v>3709379.5873551611</v>
          </cell>
          <cell r="AP21">
            <v>2447896</v>
          </cell>
          <cell r="AQ21">
            <v>0</v>
          </cell>
          <cell r="AR21">
            <v>1261483.5873551611</v>
          </cell>
          <cell r="AS21">
            <v>0</v>
          </cell>
          <cell r="AT21">
            <v>2267182.8273431435</v>
          </cell>
          <cell r="AU21">
            <v>1.400780809473688E-2</v>
          </cell>
          <cell r="AV21">
            <v>975857.13848449104</v>
          </cell>
          <cell r="AW21">
            <v>1010773</v>
          </cell>
        </row>
        <row r="22">
          <cell r="A22" t="str">
            <v>100699700A</v>
          </cell>
          <cell r="B22" t="str">
            <v>INTEGRIS GROVE HOSPITAL</v>
          </cell>
          <cell r="C22" t="str">
            <v>Yes</v>
          </cell>
          <cell r="D22">
            <v>1</v>
          </cell>
          <cell r="E22">
            <v>12</v>
          </cell>
          <cell r="F22">
            <v>370113</v>
          </cell>
          <cell r="G22">
            <v>42186</v>
          </cell>
          <cell r="H22">
            <v>42551</v>
          </cell>
          <cell r="I22">
            <v>1</v>
          </cell>
          <cell r="J22">
            <v>11230931</v>
          </cell>
          <cell r="K22">
            <v>37560156</v>
          </cell>
          <cell r="L22">
            <v>0</v>
          </cell>
          <cell r="M22">
            <v>99606585</v>
          </cell>
          <cell r="N22">
            <v>-49990</v>
          </cell>
          <cell r="O22">
            <v>151406152</v>
          </cell>
          <cell r="P22">
            <v>39618268</v>
          </cell>
          <cell r="R22">
            <v>11230931</v>
          </cell>
          <cell r="S22">
            <v>37560156</v>
          </cell>
          <cell r="T22">
            <v>0</v>
          </cell>
          <cell r="U22">
            <v>99606585</v>
          </cell>
          <cell r="V22">
            <v>-49990</v>
          </cell>
          <cell r="X22">
            <v>148347682</v>
          </cell>
          <cell r="Y22">
            <v>0</v>
          </cell>
          <cell r="Z22">
            <v>151406152</v>
          </cell>
          <cell r="AA22">
            <v>39618268</v>
          </cell>
          <cell r="AB22">
            <v>0</v>
          </cell>
          <cell r="AC22">
            <v>148347682</v>
          </cell>
          <cell r="AD22">
            <v>12767105.796185322</v>
          </cell>
          <cell r="AE22">
            <v>26050855.990828298</v>
          </cell>
          <cell r="AF22">
            <v>48791087</v>
          </cell>
          <cell r="AG22">
            <v>99556595</v>
          </cell>
          <cell r="AH22">
            <v>0</v>
          </cell>
          <cell r="AI22">
            <v>38817961.78701362</v>
          </cell>
          <cell r="AJ22">
            <v>1164538.8536104085</v>
          </cell>
          <cell r="AK22">
            <v>1</v>
          </cell>
          <cell r="AL22">
            <v>3831228.4255899652</v>
          </cell>
          <cell r="AM22">
            <v>1828509.9</v>
          </cell>
          <cell r="AN22">
            <v>5.0846680959778165E-3</v>
          </cell>
          <cell r="AO22">
            <v>1678603.0358058396</v>
          </cell>
          <cell r="AP22">
            <v>1552922</v>
          </cell>
          <cell r="AQ22">
            <v>0</v>
          </cell>
          <cell r="AR22">
            <v>125681.03580583958</v>
          </cell>
          <cell r="AS22">
            <v>0</v>
          </cell>
          <cell r="AT22">
            <v>2002718.5255899653</v>
          </cell>
          <cell r="AU22">
            <v>1.2373813190493362E-2</v>
          </cell>
          <cell r="AV22">
            <v>1026639.5227239132</v>
          </cell>
          <cell r="AW22">
            <v>892868</v>
          </cell>
        </row>
        <row r="23">
          <cell r="A23" t="str">
            <v>200405550A</v>
          </cell>
          <cell r="B23" t="str">
            <v>INTEGRIS HEALTH EDMOND, INC.</v>
          </cell>
          <cell r="C23" t="str">
            <v>Yes</v>
          </cell>
          <cell r="D23">
            <v>1</v>
          </cell>
          <cell r="E23">
            <v>12</v>
          </cell>
          <cell r="F23">
            <v>370236</v>
          </cell>
          <cell r="G23">
            <v>42186</v>
          </cell>
          <cell r="H23">
            <v>42551</v>
          </cell>
          <cell r="I23">
            <v>1</v>
          </cell>
          <cell r="J23">
            <v>11956234</v>
          </cell>
          <cell r="K23">
            <v>87467380</v>
          </cell>
          <cell r="L23">
            <v>5499799</v>
          </cell>
          <cell r="M23">
            <v>98421132</v>
          </cell>
          <cell r="N23">
            <v>30377703</v>
          </cell>
          <cell r="O23">
            <v>238715415</v>
          </cell>
          <cell r="P23">
            <v>54743889</v>
          </cell>
          <cell r="R23">
            <v>11956234</v>
          </cell>
          <cell r="S23">
            <v>87467380</v>
          </cell>
          <cell r="T23">
            <v>5499799</v>
          </cell>
          <cell r="U23">
            <v>98421132</v>
          </cell>
          <cell r="V23">
            <v>30377703</v>
          </cell>
          <cell r="X23">
            <v>233722248</v>
          </cell>
          <cell r="Y23">
            <v>0</v>
          </cell>
          <cell r="Z23">
            <v>238715415</v>
          </cell>
          <cell r="AA23">
            <v>54743889</v>
          </cell>
          <cell r="AB23">
            <v>0</v>
          </cell>
          <cell r="AC23">
            <v>233722248</v>
          </cell>
          <cell r="AD23">
            <v>24061771.104196005</v>
          </cell>
          <cell r="AE23">
            <v>29537049.90760364</v>
          </cell>
          <cell r="AF23">
            <v>104923413</v>
          </cell>
          <cell r="AG23">
            <v>128798835</v>
          </cell>
          <cell r="AH23">
            <v>0</v>
          </cell>
          <cell r="AI23">
            <v>53598821.011799641</v>
          </cell>
          <cell r="AJ23">
            <v>1607964.6303539891</v>
          </cell>
          <cell r="AK23">
            <v>1</v>
          </cell>
          <cell r="AL23">
            <v>2729552.2228631079</v>
          </cell>
          <cell r="AM23">
            <v>1363777.61</v>
          </cell>
          <cell r="AN23">
            <v>3.7923538196735374E-3</v>
          </cell>
          <cell r="AO23">
            <v>1408753.8707911645</v>
          </cell>
          <cell r="AP23">
            <v>1158233</v>
          </cell>
          <cell r="AQ23">
            <v>0</v>
          </cell>
          <cell r="AR23">
            <v>250520.87079116446</v>
          </cell>
          <cell r="AS23">
            <v>0</v>
          </cell>
          <cell r="AT23">
            <v>1365774.6128631076</v>
          </cell>
          <cell r="AU23">
            <v>8.438449888961851E-3</v>
          </cell>
          <cell r="AV23">
            <v>675891.75175661268</v>
          </cell>
          <cell r="AW23">
            <v>608900</v>
          </cell>
        </row>
        <row r="24">
          <cell r="A24" t="str">
            <v>100699440A</v>
          </cell>
          <cell r="B24" t="str">
            <v>INTEGRIS MIAMI HOSPITAL (INTEGRIS BAPT. REGIONAL HEALTH CTR)</v>
          </cell>
          <cell r="C24" t="str">
            <v>Yes</v>
          </cell>
          <cell r="D24">
            <v>1</v>
          </cell>
          <cell r="E24">
            <v>12</v>
          </cell>
          <cell r="F24">
            <v>370004</v>
          </cell>
          <cell r="G24">
            <v>42186</v>
          </cell>
          <cell r="H24">
            <v>42551</v>
          </cell>
          <cell r="I24">
            <v>1</v>
          </cell>
          <cell r="J24">
            <v>12288566</v>
          </cell>
          <cell r="K24">
            <v>35770726</v>
          </cell>
          <cell r="L24">
            <v>0</v>
          </cell>
          <cell r="M24">
            <v>83791987</v>
          </cell>
          <cell r="N24">
            <v>0</v>
          </cell>
          <cell r="O24">
            <v>139511440</v>
          </cell>
          <cell r="P24">
            <v>40613995</v>
          </cell>
          <cell r="R24">
            <v>12288566</v>
          </cell>
          <cell r="S24">
            <v>35770726</v>
          </cell>
          <cell r="T24">
            <v>0</v>
          </cell>
          <cell r="U24">
            <v>83791987</v>
          </cell>
          <cell r="V24">
            <v>0</v>
          </cell>
          <cell r="X24">
            <v>131851279</v>
          </cell>
          <cell r="Y24">
            <v>0</v>
          </cell>
          <cell r="Z24">
            <v>139511440</v>
          </cell>
          <cell r="AA24">
            <v>40613995</v>
          </cell>
          <cell r="AB24">
            <v>0</v>
          </cell>
          <cell r="AC24">
            <v>131851279</v>
          </cell>
          <cell r="AD24">
            <v>13990822.867225368</v>
          </cell>
          <cell r="AE24">
            <v>24393177.656671487</v>
          </cell>
          <cell r="AF24">
            <v>48059292</v>
          </cell>
          <cell r="AG24">
            <v>83791987</v>
          </cell>
          <cell r="AH24">
            <v>0</v>
          </cell>
          <cell r="AI24">
            <v>38384000.523896858</v>
          </cell>
          <cell r="AJ24">
            <v>1151520.0157169057</v>
          </cell>
          <cell r="AK24">
            <v>1</v>
          </cell>
          <cell r="AL24">
            <v>3737837.9175132718</v>
          </cell>
          <cell r="AM24">
            <v>1783728.08</v>
          </cell>
          <cell r="AN24">
            <v>4.9601400901771254E-3</v>
          </cell>
          <cell r="AO24">
            <v>1699446.7222842146</v>
          </cell>
          <cell r="AP24">
            <v>1514890</v>
          </cell>
          <cell r="AQ24">
            <v>0</v>
          </cell>
          <cell r="AR24">
            <v>184556.72228421457</v>
          </cell>
          <cell r="AS24">
            <v>0</v>
          </cell>
          <cell r="AT24">
            <v>1954109.8375132717</v>
          </cell>
          <cell r="AU24">
            <v>1.2073484003934914E-2</v>
          </cell>
          <cell r="AV24">
            <v>991805.00623878511</v>
          </cell>
          <cell r="AW24">
            <v>871197</v>
          </cell>
        </row>
        <row r="25">
          <cell r="A25" t="str">
            <v>100700200A</v>
          </cell>
          <cell r="B25" t="str">
            <v>INTEGRIS SOUTHWEST MEDICAL</v>
          </cell>
          <cell r="C25" t="str">
            <v>Yes</v>
          </cell>
          <cell r="D25">
            <v>1</v>
          </cell>
          <cell r="E25">
            <v>12</v>
          </cell>
          <cell r="F25">
            <v>370106</v>
          </cell>
          <cell r="G25">
            <v>42186</v>
          </cell>
          <cell r="H25">
            <v>42551</v>
          </cell>
          <cell r="I25">
            <v>1</v>
          </cell>
          <cell r="J25">
            <v>111489201</v>
          </cell>
          <cell r="K25">
            <v>500209702</v>
          </cell>
          <cell r="L25">
            <v>27819493</v>
          </cell>
          <cell r="M25">
            <v>330496938</v>
          </cell>
          <cell r="N25">
            <v>111885349</v>
          </cell>
          <cell r="O25">
            <v>1085653627</v>
          </cell>
          <cell r="P25">
            <v>223945463</v>
          </cell>
          <cell r="R25">
            <v>111489201</v>
          </cell>
          <cell r="S25">
            <v>500209702</v>
          </cell>
          <cell r="T25">
            <v>27819493</v>
          </cell>
          <cell r="U25">
            <v>330496938</v>
          </cell>
          <cell r="V25">
            <v>111885349</v>
          </cell>
          <cell r="X25">
            <v>1081900683</v>
          </cell>
          <cell r="Y25">
            <v>0</v>
          </cell>
          <cell r="Z25">
            <v>1085653627</v>
          </cell>
          <cell r="AA25">
            <v>223945463</v>
          </cell>
          <cell r="AB25">
            <v>0</v>
          </cell>
          <cell r="AC25">
            <v>1081900683</v>
          </cell>
          <cell r="AD25">
            <v>131917989.05972555</v>
          </cell>
          <cell r="AE25">
            <v>91253327.600418806</v>
          </cell>
          <cell r="AF25">
            <v>639518396</v>
          </cell>
          <cell r="AG25">
            <v>442382287</v>
          </cell>
          <cell r="AH25">
            <v>0</v>
          </cell>
          <cell r="AI25">
            <v>223171316.66014433</v>
          </cell>
          <cell r="AJ25">
            <v>6695139.4998043301</v>
          </cell>
          <cell r="AK25">
            <v>1</v>
          </cell>
          <cell r="AL25">
            <v>20870971.611907437</v>
          </cell>
          <cell r="AM25">
            <v>13352792.709999999</v>
          </cell>
          <cell r="AN25">
            <v>3.7131064526772409E-2</v>
          </cell>
          <cell r="AO25">
            <v>12201471.384657478</v>
          </cell>
          <cell r="AP25">
            <v>11340299</v>
          </cell>
          <cell r="AQ25">
            <v>0</v>
          </cell>
          <cell r="AR25">
            <v>861172.38465747796</v>
          </cell>
          <cell r="AS25">
            <v>0</v>
          </cell>
          <cell r="AT25">
            <v>7518178.9019074384</v>
          </cell>
          <cell r="AU25">
            <v>4.6451131337843198E-2</v>
          </cell>
          <cell r="AV25">
            <v>1695995.2496437728</v>
          </cell>
          <cell r="AW25">
            <v>3351814</v>
          </cell>
        </row>
        <row r="26">
          <cell r="A26" t="str">
            <v>100699490A</v>
          </cell>
          <cell r="B26" t="str">
            <v>JANE PHILLIPS EP HSP</v>
          </cell>
          <cell r="C26" t="str">
            <v>Yes</v>
          </cell>
          <cell r="D26">
            <v>1</v>
          </cell>
          <cell r="E26">
            <v>12</v>
          </cell>
          <cell r="F26">
            <v>370018</v>
          </cell>
          <cell r="G26">
            <v>42278</v>
          </cell>
          <cell r="H26">
            <v>42643</v>
          </cell>
          <cell r="I26">
            <v>1</v>
          </cell>
          <cell r="J26">
            <v>19498872</v>
          </cell>
          <cell r="K26">
            <v>83362687</v>
          </cell>
          <cell r="L26">
            <v>7631044</v>
          </cell>
          <cell r="M26">
            <v>213134903</v>
          </cell>
          <cell r="N26">
            <v>45002448</v>
          </cell>
          <cell r="O26">
            <v>369047121</v>
          </cell>
          <cell r="P26">
            <v>113501901</v>
          </cell>
          <cell r="R26">
            <v>19498872</v>
          </cell>
          <cell r="S26">
            <v>83362687</v>
          </cell>
          <cell r="T26">
            <v>7631044</v>
          </cell>
          <cell r="U26">
            <v>213134903</v>
          </cell>
          <cell r="V26">
            <v>45002448</v>
          </cell>
          <cell r="X26">
            <v>368629954</v>
          </cell>
          <cell r="Y26">
            <v>0</v>
          </cell>
          <cell r="Z26">
            <v>369047121</v>
          </cell>
          <cell r="AA26">
            <v>113501901</v>
          </cell>
          <cell r="AB26">
            <v>0</v>
          </cell>
          <cell r="AC26">
            <v>368629954</v>
          </cell>
          <cell r="AD26">
            <v>33982436.857807934</v>
          </cell>
          <cell r="AE26">
            <v>79391162.782175586</v>
          </cell>
          <cell r="AF26">
            <v>110492603</v>
          </cell>
          <cell r="AG26">
            <v>258137351</v>
          </cell>
          <cell r="AH26">
            <v>0</v>
          </cell>
          <cell r="AI26">
            <v>113373599.63998352</v>
          </cell>
          <cell r="AJ26">
            <v>3401207.9891995057</v>
          </cell>
          <cell r="AK26">
            <v>1</v>
          </cell>
          <cell r="AL26">
            <v>6103435.5430264119</v>
          </cell>
          <cell r="AM26">
            <v>2910355.8099999996</v>
          </cell>
          <cell r="AN26">
            <v>8.0930342980646015E-3</v>
          </cell>
          <cell r="AO26">
            <v>2380652.0286399024</v>
          </cell>
          <cell r="AP26">
            <v>2471716</v>
          </cell>
          <cell r="AQ26">
            <v>0</v>
          </cell>
          <cell r="AR26">
            <v>-91063.971360097639</v>
          </cell>
          <cell r="AS26">
            <v>0</v>
          </cell>
          <cell r="AT26">
            <v>3193079.7330264123</v>
          </cell>
          <cell r="AU26">
            <v>1.9728469884293966E-2</v>
          </cell>
          <cell r="AV26">
            <v>2004210.5903010834</v>
          </cell>
          <cell r="AW26">
            <v>1423564</v>
          </cell>
        </row>
        <row r="27">
          <cell r="A27" t="str">
            <v>100699420A</v>
          </cell>
          <cell r="B27" t="str">
            <v>KAY COUNTY OKLAHOMA HOSPITAL (PONCA CITY MEDICAL CENTER)</v>
          </cell>
          <cell r="C27" t="str">
            <v>Yes</v>
          </cell>
          <cell r="D27">
            <v>1</v>
          </cell>
          <cell r="E27">
            <v>12</v>
          </cell>
          <cell r="F27">
            <v>370006</v>
          </cell>
          <cell r="G27">
            <v>42156</v>
          </cell>
          <cell r="H27">
            <v>42521</v>
          </cell>
          <cell r="I27">
            <v>1</v>
          </cell>
          <cell r="J27">
            <v>16334584</v>
          </cell>
          <cell r="K27">
            <v>69411413</v>
          </cell>
          <cell r="L27">
            <v>0</v>
          </cell>
          <cell r="M27">
            <v>0</v>
          </cell>
          <cell r="N27">
            <v>165387894</v>
          </cell>
          <cell r="O27">
            <v>251133891</v>
          </cell>
          <cell r="P27">
            <v>63468290</v>
          </cell>
          <cell r="R27">
            <v>16334584</v>
          </cell>
          <cell r="S27">
            <v>69411413</v>
          </cell>
          <cell r="T27">
            <v>0</v>
          </cell>
          <cell r="U27">
            <v>0</v>
          </cell>
          <cell r="V27">
            <v>165387894</v>
          </cell>
          <cell r="X27">
            <v>251133891</v>
          </cell>
          <cell r="Y27">
            <v>0</v>
          </cell>
          <cell r="Z27">
            <v>251133891</v>
          </cell>
          <cell r="AA27">
            <v>63468290</v>
          </cell>
          <cell r="AB27">
            <v>0</v>
          </cell>
          <cell r="AC27">
            <v>251133891</v>
          </cell>
          <cell r="AD27">
            <v>21670320.092062484</v>
          </cell>
          <cell r="AE27">
            <v>41797969.907937512</v>
          </cell>
          <cell r="AF27">
            <v>85745997</v>
          </cell>
          <cell r="AG27">
            <v>165387894</v>
          </cell>
          <cell r="AH27">
            <v>0</v>
          </cell>
          <cell r="AI27">
            <v>63468290</v>
          </cell>
          <cell r="AJ27">
            <v>1904048.7</v>
          </cell>
          <cell r="AK27">
            <v>1</v>
          </cell>
          <cell r="AL27">
            <v>5872182.0649590092</v>
          </cell>
          <cell r="AM27">
            <v>3054182.5500000003</v>
          </cell>
          <cell r="AN27">
            <v>8.4929835880446555E-3</v>
          </cell>
          <cell r="AO27">
            <v>2812687.3187702647</v>
          </cell>
          <cell r="AP27">
            <v>2593865</v>
          </cell>
          <cell r="AQ27">
            <v>0</v>
          </cell>
          <cell r="AR27">
            <v>218822.31877026474</v>
          </cell>
          <cell r="AS27">
            <v>0</v>
          </cell>
          <cell r="AT27">
            <v>2817999.5149590089</v>
          </cell>
          <cell r="AU27">
            <v>1.7411033614287745E-2</v>
          </cell>
          <cell r="AV27">
            <v>-112206.6572217918</v>
          </cell>
          <cell r="AW27">
            <v>1256343</v>
          </cell>
        </row>
        <row r="28">
          <cell r="A28" t="str">
            <v>100700380P</v>
          </cell>
          <cell r="B28" t="str">
            <v>LAUREATE PSY CLINIC &amp; HOSP</v>
          </cell>
          <cell r="C28" t="str">
            <v>No</v>
          </cell>
          <cell r="D28">
            <v>1</v>
          </cell>
          <cell r="E28">
            <v>12</v>
          </cell>
          <cell r="F28">
            <v>374020</v>
          </cell>
          <cell r="G28">
            <v>42186</v>
          </cell>
          <cell r="H28">
            <v>42551</v>
          </cell>
          <cell r="I28">
            <v>1</v>
          </cell>
          <cell r="J28">
            <v>34660550</v>
          </cell>
          <cell r="K28">
            <v>7422850</v>
          </cell>
          <cell r="L28">
            <v>0</v>
          </cell>
          <cell r="M28">
            <v>464907</v>
          </cell>
          <cell r="N28">
            <v>9528925</v>
          </cell>
          <cell r="O28">
            <v>64790461</v>
          </cell>
          <cell r="P28">
            <v>34296037</v>
          </cell>
          <cell r="Q28">
            <v>0</v>
          </cell>
          <cell r="R28">
            <v>34660550</v>
          </cell>
          <cell r="S28">
            <v>7422850</v>
          </cell>
          <cell r="T28">
            <v>0</v>
          </cell>
          <cell r="U28">
            <v>464907</v>
          </cell>
          <cell r="V28">
            <v>9528925</v>
          </cell>
          <cell r="W28">
            <v>0</v>
          </cell>
          <cell r="X28">
            <v>52077232</v>
          </cell>
          <cell r="Y28">
            <v>0</v>
          </cell>
          <cell r="Z28">
            <v>64790461</v>
          </cell>
          <cell r="AA28">
            <v>34296037</v>
          </cell>
          <cell r="AB28">
            <v>0</v>
          </cell>
          <cell r="AC28">
            <v>52077232</v>
          </cell>
          <cell r="AD28">
            <v>22276332.367596522</v>
          </cell>
          <cell r="AE28">
            <v>5290112.568326748</v>
          </cell>
          <cell r="AF28">
            <v>42083400</v>
          </cell>
          <cell r="AG28">
            <v>9993832</v>
          </cell>
          <cell r="AH28">
            <v>0</v>
          </cell>
          <cell r="AI28">
            <v>27566444.935923267</v>
          </cell>
          <cell r="AJ28">
            <v>826993.34807769803</v>
          </cell>
          <cell r="AK28">
            <v>1</v>
          </cell>
          <cell r="AL28">
            <v>83338.720000000001</v>
          </cell>
          <cell r="AM28">
            <v>83338.720000000001</v>
          </cell>
          <cell r="AN28">
            <v>2.3174593188892684E-4</v>
          </cell>
          <cell r="AO28">
            <v>-4698.7627051230083</v>
          </cell>
          <cell r="AP28">
            <v>70778</v>
          </cell>
          <cell r="AQ28">
            <v>0</v>
          </cell>
          <cell r="AR28">
            <v>-75476.762705123008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</row>
        <row r="29">
          <cell r="A29" t="str">
            <v>200735850A</v>
          </cell>
          <cell r="B29" t="str">
            <v>HILLCREST HOSPITAL PRYOR (MAYES COUNTY HMA LLC) (INTEGRIS MAYES COUNTY MEDICAL CENTER)</v>
          </cell>
          <cell r="C29" t="str">
            <v>Yes</v>
          </cell>
          <cell r="D29">
            <v>1</v>
          </cell>
          <cell r="E29">
            <v>12</v>
          </cell>
          <cell r="F29">
            <v>370015</v>
          </cell>
          <cell r="G29">
            <v>42095</v>
          </cell>
          <cell r="H29">
            <v>42460</v>
          </cell>
          <cell r="I29">
            <v>1</v>
          </cell>
          <cell r="J29">
            <v>1458862</v>
          </cell>
          <cell r="K29">
            <v>9321680</v>
          </cell>
          <cell r="L29">
            <v>995957</v>
          </cell>
          <cell r="M29">
            <v>48050664</v>
          </cell>
          <cell r="N29">
            <v>18202395</v>
          </cell>
          <cell r="O29">
            <v>79473729</v>
          </cell>
          <cell r="P29">
            <v>18727236</v>
          </cell>
          <cell r="R29">
            <v>1458862</v>
          </cell>
          <cell r="S29">
            <v>9321680</v>
          </cell>
          <cell r="T29">
            <v>995957</v>
          </cell>
          <cell r="U29">
            <v>48050664</v>
          </cell>
          <cell r="V29">
            <v>18202395</v>
          </cell>
          <cell r="X29">
            <v>78029558</v>
          </cell>
          <cell r="Y29">
            <v>0</v>
          </cell>
          <cell r="Z29">
            <v>79473729</v>
          </cell>
          <cell r="AA29">
            <v>18727236</v>
          </cell>
          <cell r="AB29">
            <v>0</v>
          </cell>
          <cell r="AC29">
            <v>78029558</v>
          </cell>
          <cell r="AD29">
            <v>2775021.1145467199</v>
          </cell>
          <cell r="AE29">
            <v>15611909.586058609</v>
          </cell>
          <cell r="AF29">
            <v>11776499</v>
          </cell>
          <cell r="AG29">
            <v>66253059</v>
          </cell>
          <cell r="AH29">
            <v>0</v>
          </cell>
          <cell r="AI29">
            <v>18386930.700605329</v>
          </cell>
          <cell r="AJ29">
            <v>551607.92101815983</v>
          </cell>
          <cell r="AK29">
            <v>1</v>
          </cell>
          <cell r="AL29">
            <v>1187681.7826238764</v>
          </cell>
          <cell r="AM29">
            <v>159317.44999999998</v>
          </cell>
          <cell r="AN29">
            <v>4.4302541383425977E-4</v>
          </cell>
          <cell r="AO29">
            <v>64911.849979895866</v>
          </cell>
          <cell r="AP29">
            <v>135306</v>
          </cell>
          <cell r="AQ29">
            <v>0</v>
          </cell>
          <cell r="AR29">
            <v>-70394.150020104134</v>
          </cell>
          <cell r="AS29">
            <v>0</v>
          </cell>
          <cell r="AT29">
            <v>1028364.3326238764</v>
          </cell>
          <cell r="AU29">
            <v>6.3537576454513137E-3</v>
          </cell>
          <cell r="AV29">
            <v>810908.72706333525</v>
          </cell>
          <cell r="AW29">
            <v>458474</v>
          </cell>
        </row>
        <row r="30">
          <cell r="A30" t="str">
            <v>100700920A</v>
          </cell>
          <cell r="B30" t="str">
            <v>MCCURTAIN MEMORIAL HOSPITAL</v>
          </cell>
          <cell r="C30" t="str">
            <v>Yes</v>
          </cell>
          <cell r="D30">
            <v>1</v>
          </cell>
          <cell r="E30">
            <v>12</v>
          </cell>
          <cell r="F30">
            <v>370048</v>
          </cell>
          <cell r="G30">
            <v>42186</v>
          </cell>
          <cell r="H30">
            <v>42551</v>
          </cell>
          <cell r="I30">
            <v>1</v>
          </cell>
          <cell r="J30">
            <v>3234648</v>
          </cell>
          <cell r="K30">
            <v>5502902</v>
          </cell>
          <cell r="L30">
            <v>1636695</v>
          </cell>
          <cell r="M30">
            <v>16416404</v>
          </cell>
          <cell r="N30">
            <v>12569284</v>
          </cell>
          <cell r="O30">
            <v>42325145</v>
          </cell>
          <cell r="P30">
            <v>15897686</v>
          </cell>
          <cell r="Q30">
            <v>0</v>
          </cell>
          <cell r="R30">
            <v>3234648</v>
          </cell>
          <cell r="S30">
            <v>5502902</v>
          </cell>
          <cell r="T30">
            <v>1636695</v>
          </cell>
          <cell r="U30">
            <v>16416404</v>
          </cell>
          <cell r="V30">
            <v>12569284</v>
          </cell>
          <cell r="W30">
            <v>0</v>
          </cell>
          <cell r="X30">
            <v>39359933</v>
          </cell>
          <cell r="Y30">
            <v>0</v>
          </cell>
          <cell r="Z30">
            <v>42325145</v>
          </cell>
          <cell r="AA30">
            <v>15897686</v>
          </cell>
          <cell r="AB30">
            <v>0</v>
          </cell>
          <cell r="AC30">
            <v>39359933</v>
          </cell>
          <cell r="AD30">
            <v>3896655.0379702183</v>
          </cell>
          <cell r="AE30">
            <v>10887272.006226275</v>
          </cell>
          <cell r="AF30">
            <v>10374245</v>
          </cell>
          <cell r="AG30">
            <v>28985688</v>
          </cell>
          <cell r="AH30">
            <v>0</v>
          </cell>
          <cell r="AI30">
            <v>14783927.044196494</v>
          </cell>
          <cell r="AJ30">
            <v>443517.81132589479</v>
          </cell>
          <cell r="AK30">
            <v>1</v>
          </cell>
          <cell r="AL30">
            <v>2291826.2352462634</v>
          </cell>
          <cell r="AM30">
            <v>1064520.9000000001</v>
          </cell>
          <cell r="AN30">
            <v>2.9601893091919232E-3</v>
          </cell>
          <cell r="AO30">
            <v>1302894.9330240211</v>
          </cell>
          <cell r="AP30">
            <v>904079</v>
          </cell>
          <cell r="AQ30">
            <v>0</v>
          </cell>
          <cell r="AR30">
            <v>398815.9330240211</v>
          </cell>
          <cell r="AS30">
            <v>0</v>
          </cell>
          <cell r="AT30">
            <v>1227305.3352462631</v>
          </cell>
          <cell r="AU30">
            <v>7.5829162970165419E-3</v>
          </cell>
          <cell r="AV30">
            <v>621244.12649267097</v>
          </cell>
          <cell r="AW30">
            <v>547167</v>
          </cell>
        </row>
        <row r="31">
          <cell r="A31" t="str">
            <v>100700030A</v>
          </cell>
          <cell r="B31" t="str">
            <v>MEMORIAL HOSPITAL (ADAIR COUNTY HEALTH CENTER)</v>
          </cell>
          <cell r="C31" t="str">
            <v>Yes</v>
          </cell>
          <cell r="D31">
            <v>1</v>
          </cell>
          <cell r="E31">
            <v>12</v>
          </cell>
          <cell r="F31">
            <v>370178</v>
          </cell>
          <cell r="G31">
            <v>42186</v>
          </cell>
          <cell r="H31">
            <v>42551</v>
          </cell>
          <cell r="I31">
            <v>1</v>
          </cell>
          <cell r="J31">
            <v>3822475</v>
          </cell>
          <cell r="K31">
            <v>9391484</v>
          </cell>
          <cell r="L31">
            <v>2094481</v>
          </cell>
          <cell r="M31">
            <v>9908852</v>
          </cell>
          <cell r="N31">
            <v>1317283</v>
          </cell>
          <cell r="O31">
            <v>33467014</v>
          </cell>
          <cell r="P31">
            <v>21467014</v>
          </cell>
          <cell r="R31">
            <v>3822475</v>
          </cell>
          <cell r="S31">
            <v>9391484</v>
          </cell>
          <cell r="T31">
            <v>2094481</v>
          </cell>
          <cell r="U31">
            <v>9908852</v>
          </cell>
          <cell r="V31">
            <v>1317283</v>
          </cell>
          <cell r="X31">
            <v>26534575</v>
          </cell>
          <cell r="Y31">
            <v>0</v>
          </cell>
          <cell r="Z31">
            <v>33467014</v>
          </cell>
          <cell r="AA31">
            <v>21467014</v>
          </cell>
          <cell r="AB31">
            <v>0</v>
          </cell>
          <cell r="AC31">
            <v>26534575</v>
          </cell>
          <cell r="AD31">
            <v>9819414.8960573543</v>
          </cell>
          <cell r="AE31">
            <v>7200869.4056449141</v>
          </cell>
          <cell r="AF31">
            <v>15308440</v>
          </cell>
          <cell r="AG31">
            <v>11226135</v>
          </cell>
          <cell r="AH31">
            <v>0</v>
          </cell>
          <cell r="AI31">
            <v>17020284.301702268</v>
          </cell>
          <cell r="AJ31">
            <v>510608.52905106801</v>
          </cell>
          <cell r="AK31">
            <v>1</v>
          </cell>
          <cell r="AL31">
            <v>2106965.0496404525</v>
          </cell>
          <cell r="AM31">
            <v>1302302.76</v>
          </cell>
          <cell r="AN31">
            <v>3.6214063129085907E-3</v>
          </cell>
          <cell r="AO31">
            <v>1081043.7171259688</v>
          </cell>
          <cell r="AP31">
            <v>1106024</v>
          </cell>
          <cell r="AQ31">
            <v>0</v>
          </cell>
          <cell r="AR31">
            <v>-24980.282874031225</v>
          </cell>
          <cell r="AS31">
            <v>0</v>
          </cell>
          <cell r="AT31">
            <v>804662.28964045248</v>
          </cell>
          <cell r="AU31">
            <v>4.9716126985506074E-3</v>
          </cell>
          <cell r="AV31">
            <v>493933.49703042954</v>
          </cell>
          <cell r="AW31">
            <v>358741</v>
          </cell>
        </row>
        <row r="32">
          <cell r="A32" t="str">
            <v>100699390A</v>
          </cell>
          <cell r="B32" t="str">
            <v>MERCY HEALTH CENTER</v>
          </cell>
          <cell r="C32" t="str">
            <v>Yes</v>
          </cell>
          <cell r="D32">
            <v>1</v>
          </cell>
          <cell r="E32">
            <v>12</v>
          </cell>
          <cell r="F32">
            <v>370013</v>
          </cell>
          <cell r="G32">
            <v>42186</v>
          </cell>
          <cell r="H32">
            <v>42551</v>
          </cell>
          <cell r="I32">
            <v>1</v>
          </cell>
          <cell r="J32">
            <v>233454162</v>
          </cell>
          <cell r="K32">
            <v>392749099</v>
          </cell>
          <cell r="L32">
            <v>16327554</v>
          </cell>
          <cell r="M32">
            <v>810135303</v>
          </cell>
          <cell r="N32">
            <v>85249633</v>
          </cell>
          <cell r="O32">
            <v>1557206802</v>
          </cell>
          <cell r="P32">
            <v>433182653</v>
          </cell>
          <cell r="Q32">
            <v>0</v>
          </cell>
          <cell r="R32">
            <v>233454162</v>
          </cell>
          <cell r="S32">
            <v>392749099</v>
          </cell>
          <cell r="T32">
            <v>16327554</v>
          </cell>
          <cell r="U32">
            <v>810135303</v>
          </cell>
          <cell r="V32">
            <v>85249633</v>
          </cell>
          <cell r="W32">
            <v>0</v>
          </cell>
          <cell r="X32">
            <v>1537915751</v>
          </cell>
          <cell r="Y32">
            <v>0</v>
          </cell>
          <cell r="Z32">
            <v>1557206802</v>
          </cell>
          <cell r="AA32">
            <v>433182653</v>
          </cell>
          <cell r="AB32">
            <v>0</v>
          </cell>
          <cell r="AC32">
            <v>1537915751</v>
          </cell>
          <cell r="AD32">
            <v>178738753.72139058</v>
          </cell>
          <cell r="AE32">
            <v>249077528.77431574</v>
          </cell>
          <cell r="AF32">
            <v>642530815</v>
          </cell>
          <cell r="AG32">
            <v>895384936</v>
          </cell>
          <cell r="AH32">
            <v>0</v>
          </cell>
          <cell r="AI32">
            <v>427816282.49570632</v>
          </cell>
          <cell r="AJ32">
            <v>12834488.474871188</v>
          </cell>
          <cell r="AK32">
            <v>1</v>
          </cell>
          <cell r="AL32">
            <v>24625734.442589086</v>
          </cell>
          <cell r="AM32">
            <v>17581123.48</v>
          </cell>
          <cell r="AN32">
            <v>4.8889085943807302E-2</v>
          </cell>
          <cell r="AO32">
            <v>12250566.440843605</v>
          </cell>
          <cell r="AP32">
            <v>14931348</v>
          </cell>
          <cell r="AQ32">
            <v>0</v>
          </cell>
          <cell r="AR32">
            <v>-2680781.5591563955</v>
          </cell>
          <cell r="AS32">
            <v>0</v>
          </cell>
          <cell r="AT32">
            <v>7044610.9625890851</v>
          </cell>
          <cell r="AU32">
            <v>4.3525187856890975E-2</v>
          </cell>
          <cell r="AV32">
            <v>1780320.6918832744</v>
          </cell>
          <cell r="AW32">
            <v>3140684</v>
          </cell>
        </row>
        <row r="33">
          <cell r="A33" t="str">
            <v>200509290A</v>
          </cell>
          <cell r="B33" t="str">
            <v>MERCY HOSPITAL ADA, INC.</v>
          </cell>
          <cell r="C33" t="str">
            <v>Yes</v>
          </cell>
          <cell r="D33">
            <v>1</v>
          </cell>
          <cell r="E33">
            <v>12</v>
          </cell>
          <cell r="F33">
            <v>370020</v>
          </cell>
          <cell r="G33">
            <v>42186</v>
          </cell>
          <cell r="H33">
            <v>42551</v>
          </cell>
          <cell r="I33">
            <v>1</v>
          </cell>
          <cell r="J33">
            <v>24579686</v>
          </cell>
          <cell r="K33">
            <v>62332559</v>
          </cell>
          <cell r="L33">
            <v>0</v>
          </cell>
          <cell r="M33">
            <v>165238913</v>
          </cell>
          <cell r="N33">
            <v>0</v>
          </cell>
          <cell r="O33">
            <v>269962882</v>
          </cell>
          <cell r="P33">
            <v>81468816</v>
          </cell>
          <cell r="R33">
            <v>24579686</v>
          </cell>
          <cell r="S33">
            <v>62332559</v>
          </cell>
          <cell r="T33">
            <v>0</v>
          </cell>
          <cell r="U33">
            <v>165238913</v>
          </cell>
          <cell r="V33">
            <v>0</v>
          </cell>
          <cell r="X33">
            <v>252151158</v>
          </cell>
          <cell r="Y33">
            <v>0</v>
          </cell>
          <cell r="Z33">
            <v>269962882</v>
          </cell>
          <cell r="AA33">
            <v>81468816</v>
          </cell>
          <cell r="AB33">
            <v>0</v>
          </cell>
          <cell r="AC33">
            <v>252151158</v>
          </cell>
          <cell r="AD33">
            <v>26228189.755552839</v>
          </cell>
          <cell r="AE33">
            <v>49865442.610132635</v>
          </cell>
          <cell r="AF33">
            <v>86912245</v>
          </cell>
          <cell r="AG33">
            <v>165238913</v>
          </cell>
          <cell r="AH33">
            <v>0</v>
          </cell>
          <cell r="AI33">
            <v>76093632.365685478</v>
          </cell>
          <cell r="AJ33">
            <v>2282808.9709705641</v>
          </cell>
          <cell r="AK33">
            <v>1</v>
          </cell>
          <cell r="AL33">
            <v>7955572.3136526253</v>
          </cell>
          <cell r="AM33">
            <v>3978210.67</v>
          </cell>
          <cell r="AN33">
            <v>1.1062494587985295E-2</v>
          </cell>
          <cell r="AO33">
            <v>4338292.0167210037</v>
          </cell>
          <cell r="AP33">
            <v>3378626</v>
          </cell>
          <cell r="AQ33">
            <v>0</v>
          </cell>
          <cell r="AR33">
            <v>959666.01672100369</v>
          </cell>
          <cell r="AS33">
            <v>0</v>
          </cell>
          <cell r="AT33">
            <v>3977361.6436526258</v>
          </cell>
          <cell r="AU33">
            <v>2.4574162240344442E-2</v>
          </cell>
          <cell r="AV33">
            <v>1297166.4221107494</v>
          </cell>
          <cell r="AW33">
            <v>1773219</v>
          </cell>
        </row>
        <row r="34">
          <cell r="A34" t="str">
            <v>100262320C</v>
          </cell>
          <cell r="B34" t="str">
            <v>MERCY HOSPITAL ARDMORE (MERCY MEMORIAL HEALTH CENTER)</v>
          </cell>
          <cell r="C34" t="str">
            <v>Yes</v>
          </cell>
          <cell r="D34">
            <v>1</v>
          </cell>
          <cell r="E34">
            <v>12</v>
          </cell>
          <cell r="F34">
            <v>370047</v>
          </cell>
          <cell r="G34">
            <v>42186</v>
          </cell>
          <cell r="H34">
            <v>42551</v>
          </cell>
          <cell r="I34">
            <v>1</v>
          </cell>
          <cell r="J34">
            <v>42942733</v>
          </cell>
          <cell r="K34">
            <v>150850471</v>
          </cell>
          <cell r="L34">
            <v>0</v>
          </cell>
          <cell r="M34">
            <v>0</v>
          </cell>
          <cell r="N34">
            <v>286994088</v>
          </cell>
          <cell r="O34">
            <v>498697915</v>
          </cell>
          <cell r="P34">
            <v>137475439</v>
          </cell>
          <cell r="R34">
            <v>42942733</v>
          </cell>
          <cell r="S34">
            <v>150850471</v>
          </cell>
          <cell r="T34">
            <v>0</v>
          </cell>
          <cell r="U34">
            <v>0</v>
          </cell>
          <cell r="V34">
            <v>286994088</v>
          </cell>
          <cell r="X34">
            <v>480787292</v>
          </cell>
          <cell r="Y34">
            <v>0</v>
          </cell>
          <cell r="Z34">
            <v>498697915</v>
          </cell>
          <cell r="AA34">
            <v>137475439</v>
          </cell>
          <cell r="AB34">
            <v>0</v>
          </cell>
          <cell r="AC34">
            <v>480787292</v>
          </cell>
          <cell r="AD34">
            <v>53422733.470053822</v>
          </cell>
          <cell r="AE34">
            <v>79115306.183312669</v>
          </cell>
          <cell r="AF34">
            <v>193793204</v>
          </cell>
          <cell r="AG34">
            <v>286994088</v>
          </cell>
          <cell r="AH34">
            <v>0</v>
          </cell>
          <cell r="AI34">
            <v>132538039.65336649</v>
          </cell>
          <cell r="AJ34">
            <v>3976141.1896009948</v>
          </cell>
          <cell r="AK34">
            <v>1</v>
          </cell>
          <cell r="AL34">
            <v>12278434.293832183</v>
          </cell>
          <cell r="AM34">
            <v>7256648.0299999993</v>
          </cell>
          <cell r="AN34">
            <v>2.0179079545525714E-2</v>
          </cell>
          <cell r="AO34">
            <v>6686469.5386181716</v>
          </cell>
          <cell r="AP34">
            <v>6162947</v>
          </cell>
          <cell r="AQ34">
            <v>0</v>
          </cell>
          <cell r="AR34">
            <v>523522.53861817159</v>
          </cell>
          <cell r="AS34">
            <v>0</v>
          </cell>
          <cell r="AT34">
            <v>5021786.2638321826</v>
          </cell>
          <cell r="AU34">
            <v>3.1027148507022522E-2</v>
          </cell>
          <cell r="AV34">
            <v>1877681.4365067054</v>
          </cell>
          <cell r="AW34">
            <v>2238852</v>
          </cell>
        </row>
        <row r="35">
          <cell r="A35" t="str">
            <v>200320810D</v>
          </cell>
          <cell r="B35" t="str">
            <v>MERCY HOSPITAL EL RENO INC</v>
          </cell>
          <cell r="C35" t="str">
            <v>Yes</v>
          </cell>
          <cell r="D35">
            <v>1</v>
          </cell>
          <cell r="E35">
            <v>12</v>
          </cell>
          <cell r="F35">
            <v>370011</v>
          </cell>
          <cell r="G35">
            <v>42186</v>
          </cell>
          <cell r="H35">
            <v>42551</v>
          </cell>
          <cell r="I35">
            <v>1</v>
          </cell>
          <cell r="J35">
            <v>6184519</v>
          </cell>
          <cell r="K35">
            <v>6387807</v>
          </cell>
          <cell r="L35">
            <v>0</v>
          </cell>
          <cell r="M35">
            <v>31570108</v>
          </cell>
          <cell r="N35">
            <v>1</v>
          </cell>
          <cell r="O35">
            <v>51970750</v>
          </cell>
          <cell r="P35">
            <v>11220044</v>
          </cell>
          <cell r="R35">
            <v>6184519</v>
          </cell>
          <cell r="S35">
            <v>6387807</v>
          </cell>
          <cell r="T35">
            <v>0</v>
          </cell>
          <cell r="U35">
            <v>31570108</v>
          </cell>
          <cell r="V35">
            <v>1</v>
          </cell>
          <cell r="X35">
            <v>44142435</v>
          </cell>
          <cell r="Y35">
            <v>0</v>
          </cell>
          <cell r="Z35">
            <v>51970750</v>
          </cell>
          <cell r="AA35">
            <v>11220044</v>
          </cell>
          <cell r="AB35">
            <v>0</v>
          </cell>
          <cell r="AC35">
            <v>44142435</v>
          </cell>
          <cell r="AD35">
            <v>2714258.5185386781</v>
          </cell>
          <cell r="AE35">
            <v>6815718.6891625766</v>
          </cell>
          <cell r="AF35">
            <v>12572326</v>
          </cell>
          <cell r="AG35">
            <v>31570109</v>
          </cell>
          <cell r="AH35">
            <v>0</v>
          </cell>
          <cell r="AI35">
            <v>9529977.2077012565</v>
          </cell>
          <cell r="AJ35">
            <v>285899.31623103766</v>
          </cell>
          <cell r="AK35">
            <v>1</v>
          </cell>
          <cell r="AL35">
            <v>907974.08306942892</v>
          </cell>
          <cell r="AM35">
            <v>261549.34</v>
          </cell>
          <cell r="AN35">
            <v>7.2730893314936634E-4</v>
          </cell>
          <cell r="AO35">
            <v>44506.180366297805</v>
          </cell>
          <cell r="AP35">
            <v>222129</v>
          </cell>
          <cell r="AQ35">
            <v>0</v>
          </cell>
          <cell r="AR35">
            <v>-177622.81963370219</v>
          </cell>
          <cell r="AS35">
            <v>0</v>
          </cell>
          <cell r="AT35">
            <v>646424.74306942895</v>
          </cell>
          <cell r="AU35">
            <v>3.9939406912399217E-3</v>
          </cell>
          <cell r="AV35">
            <v>431725.0663202065</v>
          </cell>
          <cell r="AW35">
            <v>288194</v>
          </cell>
        </row>
        <row r="36">
          <cell r="A36" t="str">
            <v>200479750A</v>
          </cell>
          <cell r="B36" t="str">
            <v>MERCY REHABILITATION HOSPITAL, LLC</v>
          </cell>
          <cell r="C36" t="str">
            <v>No</v>
          </cell>
          <cell r="D36">
            <v>1</v>
          </cell>
          <cell r="E36">
            <v>12</v>
          </cell>
          <cell r="F36">
            <v>373033</v>
          </cell>
          <cell r="G36">
            <v>42370</v>
          </cell>
          <cell r="H36">
            <v>42735</v>
          </cell>
          <cell r="I36">
            <v>1</v>
          </cell>
          <cell r="J36">
            <v>12507600</v>
          </cell>
          <cell r="K36">
            <v>20937446</v>
          </cell>
          <cell r="L36">
            <v>0</v>
          </cell>
          <cell r="M36">
            <v>0</v>
          </cell>
          <cell r="N36">
            <v>0</v>
          </cell>
          <cell r="O36">
            <v>33445046</v>
          </cell>
          <cell r="P36">
            <v>20796081</v>
          </cell>
          <cell r="R36">
            <v>12507600</v>
          </cell>
          <cell r="S36">
            <v>20937446</v>
          </cell>
          <cell r="T36">
            <v>0</v>
          </cell>
          <cell r="U36">
            <v>0</v>
          </cell>
          <cell r="V36">
            <v>0</v>
          </cell>
          <cell r="X36">
            <v>33445046</v>
          </cell>
          <cell r="Y36">
            <v>0</v>
          </cell>
          <cell r="Z36">
            <v>33445046</v>
          </cell>
          <cell r="AA36">
            <v>20796081</v>
          </cell>
          <cell r="AB36">
            <v>0</v>
          </cell>
          <cell r="AC36">
            <v>33445046</v>
          </cell>
          <cell r="AD36">
            <v>20796081</v>
          </cell>
          <cell r="AE36">
            <v>0</v>
          </cell>
          <cell r="AF36">
            <v>33445046</v>
          </cell>
          <cell r="AG36">
            <v>0</v>
          </cell>
          <cell r="AH36">
            <v>0</v>
          </cell>
          <cell r="AI36">
            <v>20796081</v>
          </cell>
          <cell r="AJ36">
            <v>623882.42999999993</v>
          </cell>
          <cell r="AK36">
            <v>1</v>
          </cell>
          <cell r="AL36">
            <v>310974</v>
          </cell>
          <cell r="AM36">
            <v>310974</v>
          </cell>
          <cell r="AN36">
            <v>8.6474761579284068E-4</v>
          </cell>
          <cell r="AO36">
            <v>169851.6864082581</v>
          </cell>
          <cell r="AP36">
            <v>264105</v>
          </cell>
          <cell r="AQ36">
            <v>0</v>
          </cell>
          <cell r="AR36">
            <v>-94253.313591741899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</row>
        <row r="37">
          <cell r="A37" t="str">
            <v>100700490A</v>
          </cell>
          <cell r="B37" t="str">
            <v xml:space="preserve">MIDWEST REGIONAL MEDICAL </v>
          </cell>
          <cell r="C37" t="str">
            <v>Yes</v>
          </cell>
          <cell r="D37">
            <v>1</v>
          </cell>
          <cell r="E37">
            <v>12</v>
          </cell>
          <cell r="F37">
            <v>370094</v>
          </cell>
          <cell r="G37">
            <v>42186</v>
          </cell>
          <cell r="H37">
            <v>42551</v>
          </cell>
          <cell r="I37">
            <v>1</v>
          </cell>
          <cell r="J37">
            <v>65763527</v>
          </cell>
          <cell r="K37">
            <v>535594136</v>
          </cell>
          <cell r="L37">
            <v>28442036</v>
          </cell>
          <cell r="M37">
            <v>434360547</v>
          </cell>
          <cell r="N37">
            <v>103713862</v>
          </cell>
          <cell r="O37">
            <v>1198404379</v>
          </cell>
          <cell r="P37">
            <v>127463003</v>
          </cell>
          <cell r="R37">
            <v>65763527</v>
          </cell>
          <cell r="S37">
            <v>535594136</v>
          </cell>
          <cell r="T37">
            <v>28442036</v>
          </cell>
          <cell r="U37">
            <v>434360547</v>
          </cell>
          <cell r="V37">
            <v>103713862</v>
          </cell>
          <cell r="X37">
            <v>1167874108</v>
          </cell>
          <cell r="Y37">
            <v>0</v>
          </cell>
          <cell r="Z37">
            <v>1198404379</v>
          </cell>
          <cell r="AA37">
            <v>127463003</v>
          </cell>
          <cell r="AB37">
            <v>0</v>
          </cell>
          <cell r="AC37">
            <v>1167874108</v>
          </cell>
          <cell r="AD37">
            <v>66985870.821017832</v>
          </cell>
          <cell r="AE37">
            <v>57229914.384842403</v>
          </cell>
          <cell r="AF37">
            <v>629799699</v>
          </cell>
          <cell r="AG37">
            <v>538074409</v>
          </cell>
          <cell r="AH37">
            <v>0</v>
          </cell>
          <cell r="AI37">
            <v>124215785.20586023</v>
          </cell>
          <cell r="AJ37">
            <v>3726473.5561758066</v>
          </cell>
          <cell r="AK37">
            <v>1</v>
          </cell>
          <cell r="AL37">
            <v>10899035.817851011</v>
          </cell>
          <cell r="AM37">
            <v>7132547.1500000004</v>
          </cell>
          <cell r="AN37">
            <v>1.9833983363536891E-2</v>
          </cell>
          <cell r="AO37">
            <v>6764284.1616818719</v>
          </cell>
          <cell r="AP37">
            <v>6057551</v>
          </cell>
          <cell r="AQ37">
            <v>0</v>
          </cell>
          <cell r="AR37">
            <v>706733.16168187186</v>
          </cell>
          <cell r="AS37">
            <v>0</v>
          </cell>
          <cell r="AT37">
            <v>3766488.6678510108</v>
          </cell>
          <cell r="AU37">
            <v>2.3271281792517178E-2</v>
          </cell>
          <cell r="AV37">
            <v>2116922.4981968068</v>
          </cell>
          <cell r="AW37">
            <v>1679206</v>
          </cell>
        </row>
        <row r="38">
          <cell r="A38" t="str">
            <v>200242900A</v>
          </cell>
          <cell r="B38" t="str">
            <v>OKLAHOMA STATE UNIVERSITY MEDICAL CENTER</v>
          </cell>
          <cell r="C38" t="str">
            <v>Yes</v>
          </cell>
          <cell r="D38">
            <v>1</v>
          </cell>
          <cell r="E38">
            <v>12</v>
          </cell>
          <cell r="F38">
            <v>370078</v>
          </cell>
          <cell r="G38">
            <v>42186</v>
          </cell>
          <cell r="H38">
            <v>42551</v>
          </cell>
          <cell r="I38">
            <v>1</v>
          </cell>
          <cell r="J38">
            <v>64010662</v>
          </cell>
          <cell r="K38">
            <v>227328152</v>
          </cell>
          <cell r="L38">
            <v>9719090</v>
          </cell>
          <cell r="M38">
            <v>111002694</v>
          </cell>
          <cell r="N38">
            <v>52661613</v>
          </cell>
          <cell r="O38">
            <v>468811090</v>
          </cell>
          <cell r="P38">
            <v>114159407</v>
          </cell>
          <cell r="R38">
            <v>64010662</v>
          </cell>
          <cell r="S38">
            <v>227328152</v>
          </cell>
          <cell r="T38">
            <v>9719090</v>
          </cell>
          <cell r="U38">
            <v>111002694</v>
          </cell>
          <cell r="V38">
            <v>52661613</v>
          </cell>
          <cell r="X38">
            <v>464722211</v>
          </cell>
          <cell r="Y38">
            <v>0</v>
          </cell>
          <cell r="Z38">
            <v>468811090</v>
          </cell>
          <cell r="AA38">
            <v>114159407</v>
          </cell>
          <cell r="AB38">
            <v>0</v>
          </cell>
          <cell r="AC38">
            <v>464722211</v>
          </cell>
          <cell r="AD38">
            <v>73310108.328075022</v>
          </cell>
          <cell r="AE38">
            <v>39853622.562951632</v>
          </cell>
          <cell r="AF38">
            <v>301057904</v>
          </cell>
          <cell r="AG38">
            <v>163664307</v>
          </cell>
          <cell r="AH38">
            <v>0</v>
          </cell>
          <cell r="AI38">
            <v>113163730.89102666</v>
          </cell>
          <cell r="AJ38">
            <v>3394911.9267307995</v>
          </cell>
          <cell r="AK38">
            <v>1</v>
          </cell>
          <cell r="AL38">
            <v>16293918.828145579</v>
          </cell>
          <cell r="AM38">
            <v>10928494.220000001</v>
          </cell>
          <cell r="AN38">
            <v>3.0389644539256789E-2</v>
          </cell>
          <cell r="AO38">
            <v>-1495710.7302688397</v>
          </cell>
          <cell r="AP38">
            <v>9281384</v>
          </cell>
          <cell r="AQ38">
            <v>0</v>
          </cell>
          <cell r="AR38">
            <v>-10777094.73026884</v>
          </cell>
          <cell r="AS38">
            <v>0</v>
          </cell>
          <cell r="AT38">
            <v>5365424.6081455788</v>
          </cell>
          <cell r="AU38">
            <v>3.3150320896598237E-2</v>
          </cell>
          <cell r="AV38">
            <v>1546268.8855630923</v>
          </cell>
          <cell r="AW38">
            <v>2392056</v>
          </cell>
        </row>
        <row r="39">
          <cell r="A39" t="str">
            <v>100738360L</v>
          </cell>
          <cell r="B39" t="str">
            <v>PARKSIDE HOSPITAL  INC.</v>
          </cell>
          <cell r="C39" t="str">
            <v>No</v>
          </cell>
          <cell r="D39">
            <v>1</v>
          </cell>
          <cell r="E39">
            <v>12</v>
          </cell>
          <cell r="F39">
            <v>374021</v>
          </cell>
          <cell r="G39">
            <v>42370</v>
          </cell>
          <cell r="H39">
            <v>42735</v>
          </cell>
          <cell r="I39">
            <v>1</v>
          </cell>
          <cell r="J39">
            <v>23113587</v>
          </cell>
          <cell r="K39">
            <v>0</v>
          </cell>
          <cell r="L39">
            <v>0</v>
          </cell>
          <cell r="M39">
            <v>1424555</v>
          </cell>
          <cell r="N39">
            <v>148586</v>
          </cell>
          <cell r="O39">
            <v>24686728</v>
          </cell>
          <cell r="P39">
            <v>10417319</v>
          </cell>
          <cell r="Q39">
            <v>0</v>
          </cell>
          <cell r="R39">
            <v>23113587</v>
          </cell>
          <cell r="S39">
            <v>0</v>
          </cell>
          <cell r="T39">
            <v>0</v>
          </cell>
          <cell r="U39">
            <v>1424555</v>
          </cell>
          <cell r="V39">
            <v>148586</v>
          </cell>
          <cell r="W39">
            <v>0</v>
          </cell>
          <cell r="X39">
            <v>24686728</v>
          </cell>
          <cell r="Y39">
            <v>0</v>
          </cell>
          <cell r="Z39">
            <v>24686728</v>
          </cell>
          <cell r="AA39">
            <v>10417319</v>
          </cell>
          <cell r="AB39">
            <v>0</v>
          </cell>
          <cell r="AC39">
            <v>24686728</v>
          </cell>
          <cell r="AD39">
            <v>9753484.0993611235</v>
          </cell>
          <cell r="AE39">
            <v>663834.90063887765</v>
          </cell>
          <cell r="AF39">
            <v>23113587</v>
          </cell>
          <cell r="AG39">
            <v>1573141</v>
          </cell>
          <cell r="AH39">
            <v>0</v>
          </cell>
          <cell r="AI39">
            <v>10417319</v>
          </cell>
          <cell r="AJ39">
            <v>312519.57</v>
          </cell>
          <cell r="AK39">
            <v>1</v>
          </cell>
          <cell r="AL39">
            <v>1887876.87</v>
          </cell>
          <cell r="AM39">
            <v>1887876.87</v>
          </cell>
          <cell r="AN39">
            <v>5.2497540702533037E-3</v>
          </cell>
          <cell r="AO39">
            <v>416944.52372739115</v>
          </cell>
          <cell r="AP39">
            <v>1603342</v>
          </cell>
          <cell r="AQ39">
            <v>0</v>
          </cell>
          <cell r="AR39">
            <v>-1186397.4762726089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</row>
        <row r="40">
          <cell r="A40" t="str">
            <v>100701680L</v>
          </cell>
          <cell r="B40" t="str">
            <v>ROLLING HILLS HOSPITAL</v>
          </cell>
          <cell r="C40" t="str">
            <v>No</v>
          </cell>
          <cell r="D40">
            <v>1</v>
          </cell>
          <cell r="E40">
            <v>12</v>
          </cell>
          <cell r="F40">
            <v>374016</v>
          </cell>
          <cell r="G40">
            <v>42370</v>
          </cell>
          <cell r="H40">
            <v>42735</v>
          </cell>
          <cell r="I40">
            <v>1</v>
          </cell>
          <cell r="J40">
            <v>26500900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26500900</v>
          </cell>
          <cell r="P40">
            <v>15934068</v>
          </cell>
          <cell r="Q40">
            <v>0</v>
          </cell>
          <cell r="R40">
            <v>26500900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26500900</v>
          </cell>
          <cell r="Y40">
            <v>0</v>
          </cell>
          <cell r="Z40">
            <v>26500900</v>
          </cell>
          <cell r="AA40">
            <v>15934068</v>
          </cell>
          <cell r="AB40">
            <v>0</v>
          </cell>
          <cell r="AC40">
            <v>26500900</v>
          </cell>
          <cell r="AD40">
            <v>15934068</v>
          </cell>
          <cell r="AE40">
            <v>0</v>
          </cell>
          <cell r="AF40">
            <v>26500900</v>
          </cell>
          <cell r="AG40">
            <v>0</v>
          </cell>
          <cell r="AH40">
            <v>0</v>
          </cell>
          <cell r="AI40">
            <v>15934068</v>
          </cell>
          <cell r="AJ40">
            <v>478022.04</v>
          </cell>
          <cell r="AK40">
            <v>1</v>
          </cell>
          <cell r="AL40">
            <v>844475.96</v>
          </cell>
          <cell r="AM40">
            <v>844475.96</v>
          </cell>
          <cell r="AN40">
            <v>2.3482946259313327E-3</v>
          </cell>
          <cell r="AO40">
            <v>-218807.613525972</v>
          </cell>
          <cell r="AP40">
            <v>717199</v>
          </cell>
          <cell r="AQ40">
            <v>0</v>
          </cell>
          <cell r="AR40">
            <v>-936006.613525972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</row>
        <row r="41">
          <cell r="A41" t="str">
            <v>100699570A</v>
          </cell>
          <cell r="B41" t="str">
            <v>SAINT FRANCIS HOSPITAL</v>
          </cell>
          <cell r="C41" t="str">
            <v>Yes</v>
          </cell>
          <cell r="D41">
            <v>1</v>
          </cell>
          <cell r="E41">
            <v>12</v>
          </cell>
          <cell r="F41">
            <v>370091</v>
          </cell>
          <cell r="G41">
            <v>42186</v>
          </cell>
          <cell r="H41">
            <v>42551</v>
          </cell>
          <cell r="I41">
            <v>1</v>
          </cell>
          <cell r="J41">
            <v>347508971</v>
          </cell>
          <cell r="K41">
            <v>1230762178</v>
          </cell>
          <cell r="L41">
            <v>92667878</v>
          </cell>
          <cell r="M41">
            <v>957639050</v>
          </cell>
          <cell r="N41">
            <v>143160203</v>
          </cell>
          <cell r="O41">
            <v>2934949701</v>
          </cell>
          <cell r="P41">
            <v>913360823</v>
          </cell>
          <cell r="Q41">
            <v>0</v>
          </cell>
          <cell r="R41">
            <v>347508971</v>
          </cell>
          <cell r="S41">
            <v>1230762178</v>
          </cell>
          <cell r="T41">
            <v>92667878</v>
          </cell>
          <cell r="U41">
            <v>957639050</v>
          </cell>
          <cell r="V41">
            <v>143160203</v>
          </cell>
          <cell r="W41">
            <v>0</v>
          </cell>
          <cell r="X41">
            <v>2771738280</v>
          </cell>
          <cell r="Y41">
            <v>0</v>
          </cell>
          <cell r="Z41">
            <v>2934949701</v>
          </cell>
          <cell r="AA41">
            <v>913360823</v>
          </cell>
          <cell r="AB41">
            <v>0</v>
          </cell>
          <cell r="AC41">
            <v>2771738280</v>
          </cell>
          <cell r="AD41">
            <v>519998773.52703542</v>
          </cell>
          <cell r="AE41">
            <v>342570406.34641701</v>
          </cell>
          <cell r="AF41">
            <v>1670939027</v>
          </cell>
          <cell r="AG41">
            <v>1100799253</v>
          </cell>
          <cell r="AH41">
            <v>0</v>
          </cell>
          <cell r="AI41">
            <v>862569179.87345243</v>
          </cell>
          <cell r="AJ41">
            <v>25877075.39620357</v>
          </cell>
          <cell r="AK41">
            <v>1</v>
          </cell>
          <cell r="AL41">
            <v>82135831.858473077</v>
          </cell>
          <cell r="AM41">
            <v>60924623.419999994</v>
          </cell>
          <cell r="AN41">
            <v>0.16941745240927428</v>
          </cell>
          <cell r="AO41">
            <v>44193473.909971915</v>
          </cell>
          <cell r="AP41">
            <v>51742243</v>
          </cell>
          <cell r="AQ41">
            <v>0</v>
          </cell>
          <cell r="AR41">
            <v>-7548769.0900280848</v>
          </cell>
          <cell r="AS41">
            <v>0</v>
          </cell>
          <cell r="AT41">
            <v>21211208.438473083</v>
          </cell>
          <cell r="AU41">
            <v>0.1310536290590138</v>
          </cell>
          <cell r="AV41">
            <v>3442704.253620889</v>
          </cell>
          <cell r="AW41">
            <v>9456549</v>
          </cell>
        </row>
        <row r="42">
          <cell r="A42" t="str">
            <v>200031310A</v>
          </cell>
          <cell r="B42" t="str">
            <v>SAINT FRANCIS HOSPITAL SOUTH</v>
          </cell>
          <cell r="C42" t="str">
            <v>Yes</v>
          </cell>
          <cell r="D42">
            <v>1</v>
          </cell>
          <cell r="E42">
            <v>12</v>
          </cell>
          <cell r="F42">
            <v>370218</v>
          </cell>
          <cell r="G42">
            <v>42186</v>
          </cell>
          <cell r="H42">
            <v>42551</v>
          </cell>
          <cell r="I42">
            <v>1</v>
          </cell>
          <cell r="J42">
            <v>19894920</v>
          </cell>
          <cell r="K42">
            <v>72521675</v>
          </cell>
          <cell r="L42">
            <v>8668776</v>
          </cell>
          <cell r="M42">
            <v>144620963</v>
          </cell>
          <cell r="N42">
            <v>38675664</v>
          </cell>
          <cell r="O42">
            <v>288216095</v>
          </cell>
          <cell r="P42">
            <v>101302959</v>
          </cell>
          <cell r="R42">
            <v>19894920</v>
          </cell>
          <cell r="S42">
            <v>72521675</v>
          </cell>
          <cell r="T42">
            <v>8668776</v>
          </cell>
          <cell r="U42">
            <v>144620963</v>
          </cell>
          <cell r="V42">
            <v>38675664</v>
          </cell>
          <cell r="W42">
            <v>0</v>
          </cell>
          <cell r="X42">
            <v>284381998</v>
          </cell>
          <cell r="Y42">
            <v>0</v>
          </cell>
          <cell r="Z42">
            <v>288216095</v>
          </cell>
          <cell r="AA42">
            <v>101302959</v>
          </cell>
          <cell r="AB42">
            <v>0</v>
          </cell>
          <cell r="AC42">
            <v>284381998</v>
          </cell>
          <cell r="AD42">
            <v>35529754.831744522</v>
          </cell>
          <cell r="AE42">
            <v>64425585.565647513</v>
          </cell>
          <cell r="AF42">
            <v>101085371</v>
          </cell>
          <cell r="AG42">
            <v>183296627</v>
          </cell>
          <cell r="AH42">
            <v>0</v>
          </cell>
          <cell r="AI42">
            <v>99955340.397392035</v>
          </cell>
          <cell r="AJ42">
            <v>2998660.2119217608</v>
          </cell>
          <cell r="AK42">
            <v>1</v>
          </cell>
          <cell r="AL42">
            <v>5548752.9671118855</v>
          </cell>
          <cell r="AM42">
            <v>3533160.4</v>
          </cell>
          <cell r="AN42">
            <v>9.8249115106525918E-3</v>
          </cell>
          <cell r="AO42">
            <v>4170367.8740026955</v>
          </cell>
          <cell r="AP42">
            <v>3000653</v>
          </cell>
          <cell r="AQ42">
            <v>0</v>
          </cell>
          <cell r="AR42">
            <v>1169714.8740026955</v>
          </cell>
          <cell r="AS42">
            <v>0</v>
          </cell>
          <cell r="AT42">
            <v>2015592.5671118854</v>
          </cell>
          <cell r="AU42">
            <v>1.2453355563904008E-2</v>
          </cell>
          <cell r="AV42">
            <v>624293.41664192709</v>
          </cell>
          <cell r="AW42">
            <v>898607</v>
          </cell>
        </row>
        <row r="43">
          <cell r="A43" t="str">
            <v>200702430B</v>
          </cell>
          <cell r="B43" t="str">
            <v>SAINT FRANCIS HOSPITAL VINITA (CRAIG GENERAL HOSPITAL)</v>
          </cell>
          <cell r="C43" t="str">
            <v>Yes</v>
          </cell>
          <cell r="D43">
            <v>1</v>
          </cell>
          <cell r="E43">
            <v>12</v>
          </cell>
          <cell r="F43">
            <v>370065</v>
          </cell>
          <cell r="G43">
            <v>42370</v>
          </cell>
          <cell r="H43">
            <v>42708</v>
          </cell>
          <cell r="I43">
            <v>1.0796460176991149</v>
          </cell>
          <cell r="J43">
            <v>2843160</v>
          </cell>
          <cell r="K43">
            <v>8667684</v>
          </cell>
          <cell r="L43">
            <v>571300</v>
          </cell>
          <cell r="M43">
            <v>26699237</v>
          </cell>
          <cell r="N43">
            <v>4144672</v>
          </cell>
          <cell r="O43">
            <v>47058157</v>
          </cell>
          <cell r="P43">
            <v>20014688</v>
          </cell>
          <cell r="R43">
            <v>3069606.3716814155</v>
          </cell>
          <cell r="S43">
            <v>9358030.5132743362</v>
          </cell>
          <cell r="T43">
            <v>616801.76991150435</v>
          </cell>
          <cell r="U43">
            <v>28825724.902654864</v>
          </cell>
          <cell r="V43">
            <v>4474778.6194690261</v>
          </cell>
          <cell r="X43">
            <v>46344942.176991142</v>
          </cell>
          <cell r="Y43">
            <v>0</v>
          </cell>
          <cell r="Z43">
            <v>50806151.805309728</v>
          </cell>
          <cell r="AA43">
            <v>21608778.194690265</v>
          </cell>
          <cell r="AB43">
            <v>0</v>
          </cell>
          <cell r="AC43">
            <v>46344942.176991142</v>
          </cell>
          <cell r="AD43">
            <v>5548036.4395126617</v>
          </cell>
          <cell r="AE43">
            <v>14163308.355620701</v>
          </cell>
          <cell r="AF43">
            <v>13044438.654867258</v>
          </cell>
          <cell r="AG43">
            <v>33300503.522123888</v>
          </cell>
          <cell r="AH43">
            <v>0</v>
          </cell>
          <cell r="AI43">
            <v>19711344.795133363</v>
          </cell>
          <cell r="AJ43">
            <v>591340.34385400091</v>
          </cell>
          <cell r="AK43">
            <v>1</v>
          </cell>
          <cell r="AL43">
            <v>834353.82087651733</v>
          </cell>
          <cell r="AM43">
            <v>254658.77</v>
          </cell>
          <cell r="AN43">
            <v>7.0814783293213386E-4</v>
          </cell>
          <cell r="AO43">
            <v>137464.93677287691</v>
          </cell>
          <cell r="AP43">
            <v>216277</v>
          </cell>
          <cell r="AQ43">
            <v>0</v>
          </cell>
          <cell r="AR43">
            <v>-78812.063227123086</v>
          </cell>
          <cell r="AS43">
            <v>0</v>
          </cell>
          <cell r="AT43">
            <v>579695.05087651731</v>
          </cell>
          <cell r="AU43">
            <v>3.5816507289193429E-3</v>
          </cell>
          <cell r="AV43">
            <v>912070.23039303604</v>
          </cell>
          <cell r="AW43">
            <v>258444</v>
          </cell>
        </row>
        <row r="44">
          <cell r="A44" t="str">
            <v>200700900A</v>
          </cell>
          <cell r="B44" t="str">
            <v>SAINT FRANCIS REGIONAL SERVICES INC (MUSKOGEE REGIONAL MEDICAL CENTER)</v>
          </cell>
          <cell r="C44" t="str">
            <v>Yes</v>
          </cell>
          <cell r="D44">
            <v>1</v>
          </cell>
          <cell r="E44">
            <v>12</v>
          </cell>
          <cell r="F44">
            <v>370025</v>
          </cell>
          <cell r="G44">
            <v>42278</v>
          </cell>
          <cell r="H44">
            <v>42643</v>
          </cell>
          <cell r="I44">
            <v>1</v>
          </cell>
          <cell r="J44">
            <v>63134044</v>
          </cell>
          <cell r="K44">
            <v>11692155</v>
          </cell>
          <cell r="L44">
            <v>183888978</v>
          </cell>
          <cell r="M44">
            <v>31940559</v>
          </cell>
          <cell r="N44">
            <v>177011758</v>
          </cell>
          <cell r="O44">
            <v>484319165</v>
          </cell>
          <cell r="P44">
            <v>127474353</v>
          </cell>
          <cell r="R44">
            <v>63134044</v>
          </cell>
          <cell r="S44">
            <v>11692155</v>
          </cell>
          <cell r="T44">
            <v>183888978</v>
          </cell>
          <cell r="U44">
            <v>31940559</v>
          </cell>
          <cell r="V44">
            <v>177011758</v>
          </cell>
          <cell r="X44">
            <v>467667494</v>
          </cell>
          <cell r="Y44">
            <v>0</v>
          </cell>
          <cell r="Z44">
            <v>484319165</v>
          </cell>
          <cell r="AA44">
            <v>127474353</v>
          </cell>
          <cell r="AB44">
            <v>0</v>
          </cell>
          <cell r="AC44">
            <v>467667494</v>
          </cell>
          <cell r="AD44">
            <v>68094661.914432973</v>
          </cell>
          <cell r="AE44">
            <v>54996918.029097408</v>
          </cell>
          <cell r="AF44">
            <v>258715177</v>
          </cell>
          <cell r="AG44">
            <v>208952317</v>
          </cell>
          <cell r="AH44">
            <v>0</v>
          </cell>
          <cell r="AI44">
            <v>123091579.94353038</v>
          </cell>
          <cell r="AJ44">
            <v>3692747.3983059111</v>
          </cell>
          <cell r="AK44">
            <v>1</v>
          </cell>
          <cell r="AL44">
            <v>12845994.741901472</v>
          </cell>
          <cell r="AM44">
            <v>7829298.8799999999</v>
          </cell>
          <cell r="AN44">
            <v>2.1771490670633421E-2</v>
          </cell>
          <cell r="AO44">
            <v>7175458.6794182668</v>
          </cell>
          <cell r="AP44">
            <v>6649290</v>
          </cell>
          <cell r="AQ44">
            <v>0</v>
          </cell>
          <cell r="AR44">
            <v>526168.67941826675</v>
          </cell>
          <cell r="AS44">
            <v>0</v>
          </cell>
          <cell r="AT44">
            <v>5016695.8619014714</v>
          </cell>
          <cell r="AU44">
            <v>3.0995697416042779E-2</v>
          </cell>
          <cell r="AV44">
            <v>2458193.2394154081</v>
          </cell>
          <cell r="AW44">
            <v>2236583</v>
          </cell>
        </row>
        <row r="45">
          <cell r="A45" t="str">
            <v>200196450C</v>
          </cell>
          <cell r="B45" t="str">
            <v>SEMINOLE HMA LLC</v>
          </cell>
          <cell r="C45" t="str">
            <v>Yes</v>
          </cell>
          <cell r="D45">
            <v>1</v>
          </cell>
          <cell r="E45">
            <v>12</v>
          </cell>
          <cell r="F45">
            <v>370229</v>
          </cell>
          <cell r="G45">
            <v>42095</v>
          </cell>
          <cell r="H45">
            <v>42460</v>
          </cell>
          <cell r="I45">
            <v>1</v>
          </cell>
          <cell r="J45">
            <v>1694765</v>
          </cell>
          <cell r="K45">
            <v>8357876</v>
          </cell>
          <cell r="L45">
            <v>1334814</v>
          </cell>
          <cell r="M45">
            <v>28886005</v>
          </cell>
          <cell r="N45">
            <v>12934757</v>
          </cell>
          <cell r="O45">
            <v>53208217</v>
          </cell>
          <cell r="P45">
            <v>12847116</v>
          </cell>
          <cell r="Q45">
            <v>0</v>
          </cell>
          <cell r="R45">
            <v>1694765</v>
          </cell>
          <cell r="S45">
            <v>8357876</v>
          </cell>
          <cell r="T45">
            <v>1334814</v>
          </cell>
          <cell r="U45">
            <v>28886005</v>
          </cell>
          <cell r="V45">
            <v>12934757</v>
          </cell>
          <cell r="W45">
            <v>0</v>
          </cell>
          <cell r="X45">
            <v>53208217</v>
          </cell>
          <cell r="Y45">
            <v>0</v>
          </cell>
          <cell r="Z45">
            <v>53208217</v>
          </cell>
          <cell r="AA45">
            <v>12847116</v>
          </cell>
          <cell r="AB45">
            <v>0</v>
          </cell>
          <cell r="AC45">
            <v>53208217</v>
          </cell>
          <cell r="AD45">
            <v>2749499.2987601897</v>
          </cell>
          <cell r="AE45">
            <v>10097616.701239811</v>
          </cell>
          <cell r="AF45">
            <v>11387455</v>
          </cell>
          <cell r="AG45">
            <v>41820762</v>
          </cell>
          <cell r="AH45">
            <v>0</v>
          </cell>
          <cell r="AI45">
            <v>12847116</v>
          </cell>
          <cell r="AJ45">
            <v>385413.48</v>
          </cell>
          <cell r="AK45">
            <v>1</v>
          </cell>
          <cell r="AL45">
            <v>1622158.7107735896</v>
          </cell>
          <cell r="AM45">
            <v>245909.37</v>
          </cell>
          <cell r="AN45">
            <v>6.8381775135097956E-4</v>
          </cell>
          <cell r="AO45">
            <v>114693.26189508644</v>
          </cell>
          <cell r="AP45">
            <v>208847</v>
          </cell>
          <cell r="AQ45">
            <v>0</v>
          </cell>
          <cell r="AR45">
            <v>-94153.738104913558</v>
          </cell>
          <cell r="AS45">
            <v>0</v>
          </cell>
          <cell r="AT45">
            <v>1376249.3407735897</v>
          </cell>
          <cell r="AU45">
            <v>8.503168083121149E-3</v>
          </cell>
          <cell r="AV45">
            <v>485123.39936772082</v>
          </cell>
          <cell r="AW45">
            <v>613570</v>
          </cell>
        </row>
        <row r="46">
          <cell r="A46" t="str">
            <v>200006820Z</v>
          </cell>
          <cell r="B46" t="str">
            <v>SHADOW MOUNTAIN</v>
          </cell>
          <cell r="C46" t="str">
            <v>No</v>
          </cell>
          <cell r="D46">
            <v>1</v>
          </cell>
          <cell r="E46">
            <v>12</v>
          </cell>
          <cell r="F46">
            <v>374024</v>
          </cell>
          <cell r="G46">
            <v>42248</v>
          </cell>
          <cell r="H46">
            <v>42613</v>
          </cell>
          <cell r="I46">
            <v>1</v>
          </cell>
          <cell r="J46">
            <v>68179342</v>
          </cell>
          <cell r="K46">
            <v>57600</v>
          </cell>
          <cell r="L46">
            <v>0</v>
          </cell>
          <cell r="M46">
            <v>1139400</v>
          </cell>
          <cell r="N46">
            <v>1035766</v>
          </cell>
          <cell r="O46">
            <v>74812658</v>
          </cell>
          <cell r="P46">
            <v>40341783</v>
          </cell>
          <cell r="Q46">
            <v>0</v>
          </cell>
          <cell r="R46">
            <v>68179342</v>
          </cell>
          <cell r="S46">
            <v>57600</v>
          </cell>
          <cell r="T46">
            <v>0</v>
          </cell>
          <cell r="U46">
            <v>1139400</v>
          </cell>
          <cell r="V46">
            <v>1035766</v>
          </cell>
          <cell r="W46">
            <v>0</v>
          </cell>
          <cell r="X46">
            <v>70412108</v>
          </cell>
          <cell r="Y46">
            <v>0</v>
          </cell>
          <cell r="Z46">
            <v>74812658</v>
          </cell>
          <cell r="AA46">
            <v>40341783</v>
          </cell>
          <cell r="AB46">
            <v>0</v>
          </cell>
          <cell r="AC46">
            <v>70412108</v>
          </cell>
          <cell r="AD46">
            <v>36795911.017458916</v>
          </cell>
          <cell r="AE46">
            <v>1172930.8529711375</v>
          </cell>
          <cell r="AF46">
            <v>68236942</v>
          </cell>
          <cell r="AG46">
            <v>2175166</v>
          </cell>
          <cell r="AH46">
            <v>0</v>
          </cell>
          <cell r="AI46">
            <v>37968841.870430052</v>
          </cell>
          <cell r="AJ46">
            <v>1139065.2561129015</v>
          </cell>
          <cell r="AK46">
            <v>1</v>
          </cell>
          <cell r="AL46">
            <v>4274560.8800000008</v>
          </cell>
          <cell r="AM46">
            <v>4274560.8800000008</v>
          </cell>
          <cell r="AN46">
            <v>1.188657678629515E-2</v>
          </cell>
          <cell r="AO46">
            <v>2467400.6464938396</v>
          </cell>
          <cell r="AP46">
            <v>3630312</v>
          </cell>
          <cell r="AQ46">
            <v>0</v>
          </cell>
          <cell r="AR46">
            <v>-1162911.3535061604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</row>
        <row r="47">
          <cell r="A47" t="str">
            <v>100697950B</v>
          </cell>
          <cell r="B47" t="str">
            <v>SOUTHWESTERN MEDICAL CENTER</v>
          </cell>
          <cell r="C47" t="str">
            <v>Yes</v>
          </cell>
          <cell r="D47">
            <v>1</v>
          </cell>
          <cell r="E47">
            <v>12</v>
          </cell>
          <cell r="F47">
            <v>370097</v>
          </cell>
          <cell r="G47">
            <v>42309</v>
          </cell>
          <cell r="H47">
            <v>42674</v>
          </cell>
          <cell r="I47">
            <v>1</v>
          </cell>
          <cell r="J47">
            <v>44651079</v>
          </cell>
          <cell r="K47">
            <v>123269192</v>
          </cell>
          <cell r="L47">
            <v>2762561</v>
          </cell>
          <cell r="M47">
            <v>18304804</v>
          </cell>
          <cell r="N47">
            <v>170285110</v>
          </cell>
          <cell r="O47">
            <v>359272746</v>
          </cell>
          <cell r="P47">
            <v>83191889</v>
          </cell>
          <cell r="R47">
            <v>44651079</v>
          </cell>
          <cell r="S47">
            <v>123269192</v>
          </cell>
          <cell r="T47">
            <v>2762561</v>
          </cell>
          <cell r="U47">
            <v>18304804</v>
          </cell>
          <cell r="V47">
            <v>170285110</v>
          </cell>
          <cell r="X47">
            <v>359272746</v>
          </cell>
          <cell r="Y47">
            <v>0</v>
          </cell>
          <cell r="Z47">
            <v>359272746</v>
          </cell>
          <cell r="AA47">
            <v>83191889</v>
          </cell>
          <cell r="AB47">
            <v>0</v>
          </cell>
          <cell r="AC47">
            <v>359272746</v>
          </cell>
          <cell r="AD47">
            <v>39522695.144678876</v>
          </cell>
          <cell r="AE47">
            <v>43669193.855321117</v>
          </cell>
          <cell r="AF47">
            <v>170682832</v>
          </cell>
          <cell r="AG47">
            <v>188589914</v>
          </cell>
          <cell r="AH47">
            <v>0</v>
          </cell>
          <cell r="AI47">
            <v>83191889</v>
          </cell>
          <cell r="AJ47">
            <v>2495756.67</v>
          </cell>
          <cell r="AK47">
            <v>1</v>
          </cell>
          <cell r="AL47">
            <v>6715319.6898899153</v>
          </cell>
          <cell r="AM47">
            <v>3957713.11</v>
          </cell>
          <cell r="AN47">
            <v>1.100549555867876E-2</v>
          </cell>
          <cell r="AO47">
            <v>7031055.0588861816</v>
          </cell>
          <cell r="AP47">
            <v>3361218</v>
          </cell>
          <cell r="AQ47">
            <v>0</v>
          </cell>
          <cell r="AR47">
            <v>3669837.0588861816</v>
          </cell>
          <cell r="AS47">
            <v>0</v>
          </cell>
          <cell r="AT47">
            <v>2757606.5798899154</v>
          </cell>
          <cell r="AU47">
            <v>1.7037895358950332E-2</v>
          </cell>
          <cell r="AV47">
            <v>1194726.6565124667</v>
          </cell>
          <cell r="AW47">
            <v>1229418</v>
          </cell>
        </row>
        <row r="48">
          <cell r="A48" t="str">
            <v>100699540A</v>
          </cell>
          <cell r="B48" t="str">
            <v>ST ANTHONY HSP</v>
          </cell>
          <cell r="C48" t="str">
            <v>Yes</v>
          </cell>
          <cell r="D48">
            <v>1</v>
          </cell>
          <cell r="E48">
            <v>12</v>
          </cell>
          <cell r="F48">
            <v>370037</v>
          </cell>
          <cell r="G48">
            <v>42370</v>
          </cell>
          <cell r="H48">
            <v>42735</v>
          </cell>
          <cell r="I48">
            <v>1</v>
          </cell>
          <cell r="J48">
            <v>221014454</v>
          </cell>
          <cell r="K48">
            <v>739250550</v>
          </cell>
          <cell r="L48">
            <v>35928902</v>
          </cell>
          <cell r="M48">
            <v>759601615</v>
          </cell>
          <cell r="N48">
            <v>399442009</v>
          </cell>
          <cell r="O48">
            <v>2155237530</v>
          </cell>
          <cell r="P48">
            <v>454480464</v>
          </cell>
          <cell r="R48">
            <v>221014454</v>
          </cell>
          <cell r="S48">
            <v>739250550</v>
          </cell>
          <cell r="T48">
            <v>35928902</v>
          </cell>
          <cell r="U48">
            <v>759601615</v>
          </cell>
          <cell r="V48">
            <v>399442009</v>
          </cell>
          <cell r="W48">
            <v>0</v>
          </cell>
          <cell r="X48">
            <v>2155237530</v>
          </cell>
          <cell r="Y48">
            <v>0</v>
          </cell>
          <cell r="Z48">
            <v>2155237530</v>
          </cell>
          <cell r="AA48">
            <v>454480464</v>
          </cell>
          <cell r="AB48">
            <v>0</v>
          </cell>
          <cell r="AC48">
            <v>2155237530</v>
          </cell>
          <cell r="AD48">
            <v>210069963.2085807</v>
          </cell>
          <cell r="AE48">
            <v>244410500.79141927</v>
          </cell>
          <cell r="AF48">
            <v>996193906</v>
          </cell>
          <cell r="AG48">
            <v>1159043624</v>
          </cell>
          <cell r="AH48">
            <v>0</v>
          </cell>
          <cell r="AI48">
            <v>454480464</v>
          </cell>
          <cell r="AJ48">
            <v>13634413.92</v>
          </cell>
          <cell r="AK48">
            <v>1</v>
          </cell>
          <cell r="AL48">
            <v>30613713.558554016</v>
          </cell>
          <cell r="AM48">
            <v>19144166.989999998</v>
          </cell>
          <cell r="AN48">
            <v>5.3235552685891752E-2</v>
          </cell>
          <cell r="AO48">
            <v>28824852.669285323</v>
          </cell>
          <cell r="AP48">
            <v>16258814</v>
          </cell>
          <cell r="AQ48">
            <v>0</v>
          </cell>
          <cell r="AR48">
            <v>12566038.669285323</v>
          </cell>
          <cell r="AS48">
            <v>0</v>
          </cell>
          <cell r="AT48">
            <v>11469546.568554018</v>
          </cell>
          <cell r="AU48">
            <v>7.0864689573460593E-2</v>
          </cell>
          <cell r="AV48">
            <v>6597987.7314694915</v>
          </cell>
          <cell r="AW48">
            <v>5113444</v>
          </cell>
        </row>
        <row r="49">
          <cell r="A49" t="str">
            <v>200310990A</v>
          </cell>
          <cell r="B49" t="str">
            <v>ST JOHN BROKEN ARROW, INC</v>
          </cell>
          <cell r="C49" t="str">
            <v>Yes</v>
          </cell>
          <cell r="D49">
            <v>1</v>
          </cell>
          <cell r="E49">
            <v>12</v>
          </cell>
          <cell r="F49">
            <v>370235</v>
          </cell>
          <cell r="G49">
            <v>42370</v>
          </cell>
          <cell r="H49">
            <v>42735</v>
          </cell>
          <cell r="I49">
            <v>1</v>
          </cell>
          <cell r="J49">
            <v>6897323</v>
          </cell>
          <cell r="K49">
            <v>86788425</v>
          </cell>
          <cell r="L49">
            <v>2745604</v>
          </cell>
          <cell r="M49">
            <v>90179937</v>
          </cell>
          <cell r="N49">
            <v>39588616</v>
          </cell>
          <cell r="O49">
            <v>226199905</v>
          </cell>
          <cell r="P49">
            <v>64005390</v>
          </cell>
          <cell r="Q49">
            <v>0</v>
          </cell>
          <cell r="R49">
            <v>6897323</v>
          </cell>
          <cell r="S49">
            <v>86788425</v>
          </cell>
          <cell r="T49">
            <v>2745604</v>
          </cell>
          <cell r="U49">
            <v>90179937</v>
          </cell>
          <cell r="V49">
            <v>39588616</v>
          </cell>
          <cell r="W49">
            <v>0</v>
          </cell>
          <cell r="X49">
            <v>226199905</v>
          </cell>
          <cell r="Y49">
            <v>0</v>
          </cell>
          <cell r="Z49">
            <v>226199905</v>
          </cell>
          <cell r="AA49">
            <v>64005390</v>
          </cell>
          <cell r="AB49">
            <v>0</v>
          </cell>
          <cell r="AC49">
            <v>226199905</v>
          </cell>
          <cell r="AD49">
            <v>27286157.759382259</v>
          </cell>
          <cell r="AE49">
            <v>36719232.240617737</v>
          </cell>
          <cell r="AF49">
            <v>96431352</v>
          </cell>
          <cell r="AG49">
            <v>129768553</v>
          </cell>
          <cell r="AH49">
            <v>0</v>
          </cell>
          <cell r="AI49">
            <v>64005390</v>
          </cell>
          <cell r="AJ49">
            <v>1920161.7</v>
          </cell>
          <cell r="AK49">
            <v>1</v>
          </cell>
          <cell r="AL49">
            <v>2521688.6474066922</v>
          </cell>
          <cell r="AM49">
            <v>492511.26</v>
          </cell>
          <cell r="AN49">
            <v>1.3695612425351569E-3</v>
          </cell>
          <cell r="AO49">
            <v>203652.01416811056</v>
          </cell>
          <cell r="AP49">
            <v>418281</v>
          </cell>
          <cell r="AQ49">
            <v>0</v>
          </cell>
          <cell r="AR49">
            <v>-214628.98583188944</v>
          </cell>
          <cell r="AS49">
            <v>0</v>
          </cell>
          <cell r="AT49">
            <v>2029177.3874066921</v>
          </cell>
          <cell r="AU49">
            <v>1.253728948991832E-2</v>
          </cell>
          <cell r="AV49">
            <v>816123.05050531402</v>
          </cell>
          <cell r="AW49">
            <v>904664</v>
          </cell>
        </row>
        <row r="50">
          <cell r="A50" t="str">
            <v>100699400A</v>
          </cell>
          <cell r="B50" t="str">
            <v>ST JOHN MED CTR</v>
          </cell>
          <cell r="C50" t="str">
            <v>Yes</v>
          </cell>
          <cell r="D50">
            <v>1</v>
          </cell>
          <cell r="E50">
            <v>12</v>
          </cell>
          <cell r="F50">
            <v>370114</v>
          </cell>
          <cell r="G50">
            <v>42278</v>
          </cell>
          <cell r="H50">
            <v>42643</v>
          </cell>
          <cell r="I50">
            <v>1</v>
          </cell>
          <cell r="J50">
            <v>210510246</v>
          </cell>
          <cell r="K50">
            <v>814705729</v>
          </cell>
          <cell r="L50">
            <v>51080664</v>
          </cell>
          <cell r="M50">
            <v>647192846</v>
          </cell>
          <cell r="N50">
            <v>77899536</v>
          </cell>
          <cell r="O50">
            <v>1802443619</v>
          </cell>
          <cell r="P50">
            <v>549217867</v>
          </cell>
          <cell r="R50">
            <v>210510246</v>
          </cell>
          <cell r="S50">
            <v>814705729</v>
          </cell>
          <cell r="T50">
            <v>51080664</v>
          </cell>
          <cell r="U50">
            <v>647192846</v>
          </cell>
          <cell r="V50">
            <v>77899536</v>
          </cell>
          <cell r="X50">
            <v>1801389021</v>
          </cell>
          <cell r="Y50">
            <v>0</v>
          </cell>
          <cell r="Z50">
            <v>1802443619</v>
          </cell>
          <cell r="AA50">
            <v>549217867</v>
          </cell>
          <cell r="AB50">
            <v>0</v>
          </cell>
          <cell r="AC50">
            <v>1801389021</v>
          </cell>
          <cell r="AD50">
            <v>327955525.54304278</v>
          </cell>
          <cell r="AE50">
            <v>220940997.66678426</v>
          </cell>
          <cell r="AF50">
            <v>1076296639</v>
          </cell>
          <cell r="AG50">
            <v>725092382</v>
          </cell>
          <cell r="AH50">
            <v>0</v>
          </cell>
          <cell r="AI50">
            <v>548896523.20982707</v>
          </cell>
          <cell r="AJ50">
            <v>16466895.696294811</v>
          </cell>
          <cell r="AK50">
            <v>1</v>
          </cell>
          <cell r="AL50">
            <v>35904134.439667493</v>
          </cell>
          <cell r="AM50">
            <v>29540791.479999997</v>
          </cell>
          <cell r="AN50">
            <v>8.2146189073567119E-2</v>
          </cell>
          <cell r="AO50">
            <v>16851828.299644668</v>
          </cell>
          <cell r="AP50">
            <v>25088490</v>
          </cell>
          <cell r="AQ50">
            <v>0</v>
          </cell>
          <cell r="AR50">
            <v>-8236661.7003553323</v>
          </cell>
          <cell r="AS50">
            <v>0</v>
          </cell>
          <cell r="AT50">
            <v>6363342.9596674927</v>
          </cell>
          <cell r="AU50">
            <v>3.9315967792713971E-2</v>
          </cell>
          <cell r="AV50">
            <v>3665471.5399770113</v>
          </cell>
          <cell r="AW50">
            <v>2836956</v>
          </cell>
        </row>
        <row r="51">
          <cell r="A51" t="str">
            <v>200106410A</v>
          </cell>
          <cell r="B51" t="str">
            <v>ST JOHN OWASSO</v>
          </cell>
          <cell r="C51" t="str">
            <v>Yes</v>
          </cell>
          <cell r="D51">
            <v>1</v>
          </cell>
          <cell r="E51">
            <v>12</v>
          </cell>
          <cell r="F51">
            <v>370227</v>
          </cell>
          <cell r="G51">
            <v>42370</v>
          </cell>
          <cell r="H51">
            <v>42735</v>
          </cell>
          <cell r="I51">
            <v>1</v>
          </cell>
          <cell r="J51">
            <v>4022538</v>
          </cell>
          <cell r="K51">
            <v>18097026</v>
          </cell>
          <cell r="L51">
            <v>2721722</v>
          </cell>
          <cell r="M51">
            <v>58743828</v>
          </cell>
          <cell r="N51">
            <v>33733643</v>
          </cell>
          <cell r="O51">
            <v>117318757</v>
          </cell>
          <cell r="P51">
            <v>37861159</v>
          </cell>
          <cell r="R51">
            <v>4022538</v>
          </cell>
          <cell r="S51">
            <v>18097026</v>
          </cell>
          <cell r="T51">
            <v>2721722</v>
          </cell>
          <cell r="U51">
            <v>58743828</v>
          </cell>
          <cell r="V51">
            <v>33733643</v>
          </cell>
          <cell r="X51">
            <v>117318757</v>
          </cell>
          <cell r="Y51">
            <v>0</v>
          </cell>
          <cell r="Z51">
            <v>117318757</v>
          </cell>
          <cell r="AA51">
            <v>37861159</v>
          </cell>
          <cell r="AB51">
            <v>0</v>
          </cell>
          <cell r="AC51">
            <v>117318757</v>
          </cell>
          <cell r="AD51">
            <v>8016790.3501609219</v>
          </cell>
          <cell r="AE51">
            <v>29844368.649839081</v>
          </cell>
          <cell r="AF51">
            <v>24841286</v>
          </cell>
          <cell r="AG51">
            <v>92477471</v>
          </cell>
          <cell r="AH51">
            <v>0</v>
          </cell>
          <cell r="AI51">
            <v>37861159</v>
          </cell>
          <cell r="AJ51">
            <v>1135834.77</v>
          </cell>
          <cell r="AK51">
            <v>1</v>
          </cell>
          <cell r="AL51">
            <v>2666835.0918132951</v>
          </cell>
          <cell r="AM51">
            <v>1137883.28</v>
          </cell>
          <cell r="AN51">
            <v>3.1641933197969524E-3</v>
          </cell>
          <cell r="AO51">
            <v>1484731.8117159533</v>
          </cell>
          <cell r="AP51">
            <v>966385</v>
          </cell>
          <cell r="AQ51">
            <v>0</v>
          </cell>
          <cell r="AR51">
            <v>518346.81171595328</v>
          </cell>
          <cell r="AS51">
            <v>0</v>
          </cell>
          <cell r="AT51">
            <v>1528951.8118132954</v>
          </cell>
          <cell r="AU51">
            <v>9.4466415798849651E-3</v>
          </cell>
          <cell r="AV51">
            <v>665318.96226769919</v>
          </cell>
          <cell r="AW51">
            <v>681649</v>
          </cell>
        </row>
        <row r="52">
          <cell r="A52" t="str">
            <v>100690020A</v>
          </cell>
          <cell r="B52" t="str">
            <v>ST MARY'S REGIONAL CTR</v>
          </cell>
          <cell r="C52" t="str">
            <v>Yes</v>
          </cell>
          <cell r="D52">
            <v>1</v>
          </cell>
          <cell r="E52">
            <v>12</v>
          </cell>
          <cell r="F52">
            <v>370026</v>
          </cell>
          <cell r="G52">
            <v>42370</v>
          </cell>
          <cell r="H52">
            <v>42735</v>
          </cell>
          <cell r="I52">
            <v>1</v>
          </cell>
          <cell r="J52">
            <v>60040662</v>
          </cell>
          <cell r="K52">
            <v>165460881</v>
          </cell>
          <cell r="L52">
            <v>9311906</v>
          </cell>
          <cell r="M52">
            <v>208801400</v>
          </cell>
          <cell r="N52">
            <v>22309672</v>
          </cell>
          <cell r="O52">
            <v>465924521</v>
          </cell>
          <cell r="P52">
            <v>100422955</v>
          </cell>
          <cell r="R52">
            <v>60040662</v>
          </cell>
          <cell r="S52">
            <v>165460881</v>
          </cell>
          <cell r="T52">
            <v>9311906</v>
          </cell>
          <cell r="U52">
            <v>208801400</v>
          </cell>
          <cell r="V52">
            <v>22309672</v>
          </cell>
          <cell r="W52">
            <v>0</v>
          </cell>
          <cell r="X52">
            <v>465924521</v>
          </cell>
          <cell r="Y52">
            <v>0</v>
          </cell>
          <cell r="Z52">
            <v>465924521</v>
          </cell>
          <cell r="AA52">
            <v>100422955</v>
          </cell>
          <cell r="AB52">
            <v>0</v>
          </cell>
          <cell r="AC52">
            <v>465924521</v>
          </cell>
          <cell r="AD52">
            <v>50610473.069138587</v>
          </cell>
          <cell r="AE52">
            <v>49812481.930861413</v>
          </cell>
          <cell r="AF52">
            <v>234813449</v>
          </cell>
          <cell r="AG52">
            <v>231111072</v>
          </cell>
          <cell r="AH52">
            <v>0</v>
          </cell>
          <cell r="AI52">
            <v>100422955</v>
          </cell>
          <cell r="AJ52">
            <v>3012688.65</v>
          </cell>
          <cell r="AK52">
            <v>1</v>
          </cell>
          <cell r="AL52">
            <v>3466005.410018228</v>
          </cell>
          <cell r="AM52">
            <v>2094658.4300000002</v>
          </cell>
          <cell r="AN52">
            <v>5.8247663252968904E-3</v>
          </cell>
          <cell r="AO52">
            <v>1742816.8729233472</v>
          </cell>
          <cell r="AP52">
            <v>1778958</v>
          </cell>
          <cell r="AQ52">
            <v>0</v>
          </cell>
          <cell r="AR52">
            <v>-36141.127076652832</v>
          </cell>
          <cell r="AS52">
            <v>0</v>
          </cell>
          <cell r="AT52">
            <v>1371346.9800182278</v>
          </cell>
          <cell r="AU52">
            <v>8.472878806118838E-3</v>
          </cell>
          <cell r="AV52">
            <v>554193.59949905123</v>
          </cell>
          <cell r="AW52">
            <v>611385</v>
          </cell>
        </row>
        <row r="53">
          <cell r="A53" t="str">
            <v>100740840B</v>
          </cell>
          <cell r="B53" t="str">
            <v>ST. ANTHONY SHAWNEE HOSPITAL</v>
          </cell>
          <cell r="C53" t="str">
            <v>Yes</v>
          </cell>
          <cell r="D53">
            <v>1</v>
          </cell>
          <cell r="E53">
            <v>12</v>
          </cell>
          <cell r="F53">
            <v>370149</v>
          </cell>
          <cell r="G53">
            <v>42370</v>
          </cell>
          <cell r="H53">
            <v>42735</v>
          </cell>
          <cell r="I53">
            <v>1</v>
          </cell>
          <cell r="J53">
            <v>20429215</v>
          </cell>
          <cell r="K53">
            <v>49599084</v>
          </cell>
          <cell r="L53">
            <v>2940574</v>
          </cell>
          <cell r="M53">
            <v>162547892</v>
          </cell>
          <cell r="N53">
            <v>106573005</v>
          </cell>
          <cell r="O53">
            <v>342089770</v>
          </cell>
          <cell r="P53">
            <v>93493907</v>
          </cell>
          <cell r="R53">
            <v>20429215</v>
          </cell>
          <cell r="S53">
            <v>49599084</v>
          </cell>
          <cell r="T53">
            <v>2940574</v>
          </cell>
          <cell r="U53">
            <v>162547892</v>
          </cell>
          <cell r="V53">
            <v>106573005</v>
          </cell>
          <cell r="X53">
            <v>342089770</v>
          </cell>
          <cell r="Y53">
            <v>0</v>
          </cell>
          <cell r="Z53">
            <v>342089770</v>
          </cell>
          <cell r="AA53">
            <v>93493907</v>
          </cell>
          <cell r="AB53">
            <v>0</v>
          </cell>
          <cell r="AC53">
            <v>342089770</v>
          </cell>
          <cell r="AD53">
            <v>19942557.844266467</v>
          </cell>
          <cell r="AE53">
            <v>73551349.155733541</v>
          </cell>
          <cell r="AF53">
            <v>72968873</v>
          </cell>
          <cell r="AG53">
            <v>269120897</v>
          </cell>
          <cell r="AH53">
            <v>0</v>
          </cell>
          <cell r="AI53">
            <v>93493907</v>
          </cell>
          <cell r="AJ53">
            <v>2804817.21</v>
          </cell>
          <cell r="AK53">
            <v>1</v>
          </cell>
          <cell r="AL53">
            <v>7868778.5515475459</v>
          </cell>
          <cell r="AM53">
            <v>3451464.3699999996</v>
          </cell>
          <cell r="AN53">
            <v>9.5977335241899282E-3</v>
          </cell>
          <cell r="AO53">
            <v>4557234.6715257335</v>
          </cell>
          <cell r="AP53">
            <v>2931270</v>
          </cell>
          <cell r="AQ53">
            <v>0</v>
          </cell>
          <cell r="AR53">
            <v>1625964.6715257335</v>
          </cell>
          <cell r="AS53">
            <v>0</v>
          </cell>
          <cell r="AT53">
            <v>4417314.1815475458</v>
          </cell>
          <cell r="AU53">
            <v>2.7292412681949318E-2</v>
          </cell>
          <cell r="AV53">
            <v>1304398.3993535927</v>
          </cell>
          <cell r="AW53">
            <v>1969362</v>
          </cell>
        </row>
        <row r="54">
          <cell r="A54" t="str">
            <v>200006260A</v>
          </cell>
          <cell r="B54" t="str">
            <v>TULSA SPINE HOSPITAL</v>
          </cell>
          <cell r="C54" t="str">
            <v>Yes</v>
          </cell>
          <cell r="D54">
            <v>1</v>
          </cell>
          <cell r="E54">
            <v>12</v>
          </cell>
          <cell r="F54">
            <v>370216</v>
          </cell>
          <cell r="G54">
            <v>42370</v>
          </cell>
          <cell r="H54">
            <v>42735</v>
          </cell>
          <cell r="I54">
            <v>1</v>
          </cell>
          <cell r="J54">
            <v>2693700</v>
          </cell>
          <cell r="K54">
            <v>76126880</v>
          </cell>
          <cell r="L54">
            <v>18460</v>
          </cell>
          <cell r="M54">
            <v>158132374</v>
          </cell>
          <cell r="N54">
            <v>15972893</v>
          </cell>
          <cell r="O54">
            <v>252944307</v>
          </cell>
          <cell r="P54">
            <v>59471556</v>
          </cell>
          <cell r="R54">
            <v>2693700</v>
          </cell>
          <cell r="S54">
            <v>76126880</v>
          </cell>
          <cell r="T54">
            <v>18460</v>
          </cell>
          <cell r="U54">
            <v>158132374</v>
          </cell>
          <cell r="V54">
            <v>15972893</v>
          </cell>
          <cell r="W54">
            <v>0</v>
          </cell>
          <cell r="X54">
            <v>252944307</v>
          </cell>
          <cell r="Y54">
            <v>0</v>
          </cell>
          <cell r="Z54">
            <v>252944307</v>
          </cell>
          <cell r="AA54">
            <v>59471556</v>
          </cell>
          <cell r="AB54">
            <v>0</v>
          </cell>
          <cell r="AC54">
            <v>252944307</v>
          </cell>
          <cell r="AD54">
            <v>18536413.955923665</v>
          </cell>
          <cell r="AE54">
            <v>40935142.044076338</v>
          </cell>
          <cell r="AF54">
            <v>78839040</v>
          </cell>
          <cell r="AG54">
            <v>174105267</v>
          </cell>
          <cell r="AH54">
            <v>0</v>
          </cell>
          <cell r="AI54">
            <v>59471556</v>
          </cell>
          <cell r="AJ54">
            <v>1784146.68</v>
          </cell>
          <cell r="AK54">
            <v>1</v>
          </cell>
          <cell r="AL54">
            <v>4269658.7166275578</v>
          </cell>
          <cell r="AM54">
            <v>423192.61</v>
          </cell>
          <cell r="AN54">
            <v>1.1768019207993256E-3</v>
          </cell>
          <cell r="AO54">
            <v>80938.02190913941</v>
          </cell>
          <cell r="AP54">
            <v>359410</v>
          </cell>
          <cell r="AQ54">
            <v>0</v>
          </cell>
          <cell r="AR54">
            <v>-278471.97809086059</v>
          </cell>
          <cell r="AS54">
            <v>0</v>
          </cell>
          <cell r="AT54">
            <v>3846466.1066275579</v>
          </cell>
          <cell r="AU54">
            <v>2.3765423068103367E-2</v>
          </cell>
          <cell r="AV54">
            <v>560168.25925286021</v>
          </cell>
          <cell r="AW54">
            <v>1714862</v>
          </cell>
        </row>
        <row r="55">
          <cell r="A55" t="str">
            <v>200028650A</v>
          </cell>
          <cell r="B55" t="str">
            <v>VALIR REHABILITATION HOSPITAL OF OKC</v>
          </cell>
          <cell r="C55" t="str">
            <v>No</v>
          </cell>
          <cell r="D55">
            <v>1</v>
          </cell>
          <cell r="E55">
            <v>12</v>
          </cell>
          <cell r="F55">
            <v>373025</v>
          </cell>
          <cell r="G55">
            <v>42370</v>
          </cell>
          <cell r="H55">
            <v>42735</v>
          </cell>
          <cell r="I55">
            <v>1</v>
          </cell>
          <cell r="J55">
            <v>14396699</v>
          </cell>
          <cell r="K55">
            <v>10753764</v>
          </cell>
          <cell r="L55">
            <v>0</v>
          </cell>
          <cell r="M55">
            <v>0</v>
          </cell>
          <cell r="N55">
            <v>1100015</v>
          </cell>
          <cell r="O55">
            <v>26250478</v>
          </cell>
          <cell r="P55">
            <v>14841226</v>
          </cell>
          <cell r="Q55">
            <v>0</v>
          </cell>
          <cell r="R55">
            <v>14396699</v>
          </cell>
          <cell r="S55">
            <v>10753764</v>
          </cell>
          <cell r="T55">
            <v>0</v>
          </cell>
          <cell r="U55">
            <v>0</v>
          </cell>
          <cell r="V55">
            <v>1100015</v>
          </cell>
          <cell r="W55">
            <v>0</v>
          </cell>
          <cell r="X55">
            <v>26250478</v>
          </cell>
          <cell r="Y55">
            <v>0</v>
          </cell>
          <cell r="Z55">
            <v>26250478</v>
          </cell>
          <cell r="AA55">
            <v>14841226</v>
          </cell>
          <cell r="AB55">
            <v>0</v>
          </cell>
          <cell r="AC55">
            <v>26250478</v>
          </cell>
          <cell r="AD55">
            <v>14219310.80217427</v>
          </cell>
          <cell r="AE55">
            <v>621915.19782573101</v>
          </cell>
          <cell r="AF55">
            <v>25150463</v>
          </cell>
          <cell r="AG55">
            <v>1100015</v>
          </cell>
          <cell r="AH55">
            <v>0</v>
          </cell>
          <cell r="AI55">
            <v>14841226</v>
          </cell>
          <cell r="AJ55">
            <v>445236.77999999997</v>
          </cell>
          <cell r="AK55">
            <v>1</v>
          </cell>
          <cell r="AL55">
            <v>1653019.534257537</v>
          </cell>
          <cell r="AM55">
            <v>1645577.83</v>
          </cell>
          <cell r="AN55">
            <v>4.5759758214321987E-3</v>
          </cell>
          <cell r="AO55">
            <v>733643.47021664004</v>
          </cell>
          <cell r="AP55">
            <v>1397561</v>
          </cell>
          <cell r="AQ55">
            <v>0</v>
          </cell>
          <cell r="AR55">
            <v>-663917.52978335996</v>
          </cell>
          <cell r="AS55">
            <v>0</v>
          </cell>
          <cell r="AT55">
            <v>7441.7042575369169</v>
          </cell>
          <cell r="AU55">
            <v>4.597863210684343E-5</v>
          </cell>
          <cell r="AV55">
            <v>0</v>
          </cell>
          <cell r="AW55">
            <v>3318</v>
          </cell>
        </row>
        <row r="56">
          <cell r="A56" t="str">
            <v>200673510G</v>
          </cell>
          <cell r="B56" t="str">
            <v>WILLOW CREST HOSPITAL</v>
          </cell>
          <cell r="C56" t="str">
            <v>No</v>
          </cell>
          <cell r="D56">
            <v>1</v>
          </cell>
          <cell r="E56">
            <v>12</v>
          </cell>
          <cell r="F56">
            <v>374017</v>
          </cell>
          <cell r="G56">
            <v>42370</v>
          </cell>
          <cell r="H56">
            <v>42735</v>
          </cell>
          <cell r="I56">
            <v>1</v>
          </cell>
          <cell r="J56">
            <v>8552175</v>
          </cell>
          <cell r="K56">
            <v>4265350</v>
          </cell>
          <cell r="L56">
            <v>0</v>
          </cell>
          <cell r="M56">
            <v>0</v>
          </cell>
          <cell r="N56">
            <v>0</v>
          </cell>
          <cell r="O56">
            <v>12817525</v>
          </cell>
          <cell r="P56">
            <v>9999572</v>
          </cell>
          <cell r="R56">
            <v>8552175</v>
          </cell>
          <cell r="S56">
            <v>4265350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12817525</v>
          </cell>
          <cell r="Y56">
            <v>0</v>
          </cell>
          <cell r="Z56">
            <v>12817525</v>
          </cell>
          <cell r="AA56">
            <v>9999572</v>
          </cell>
          <cell r="AB56">
            <v>0</v>
          </cell>
          <cell r="AC56">
            <v>12817525</v>
          </cell>
          <cell r="AD56">
            <v>9999572</v>
          </cell>
          <cell r="AE56">
            <v>0</v>
          </cell>
          <cell r="AF56">
            <v>12817525</v>
          </cell>
          <cell r="AG56">
            <v>0</v>
          </cell>
          <cell r="AH56">
            <v>0</v>
          </cell>
          <cell r="AI56">
            <v>9999572</v>
          </cell>
          <cell r="AJ56">
            <v>299987.15999999997</v>
          </cell>
          <cell r="AK56">
            <v>1</v>
          </cell>
          <cell r="AL56">
            <v>749537.88999999966</v>
          </cell>
          <cell r="AM56">
            <v>749537.88999999966</v>
          </cell>
          <cell r="AN56">
            <v>2.0842935529140579E-3</v>
          </cell>
          <cell r="AO56">
            <v>48909.887116793194</v>
          </cell>
          <cell r="AP56">
            <v>636570</v>
          </cell>
          <cell r="AQ56">
            <v>0</v>
          </cell>
          <cell r="AR56">
            <v>-587660.11288320681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</row>
        <row r="57">
          <cell r="A57" t="str">
            <v>200019120A</v>
          </cell>
          <cell r="B57" t="str">
            <v>WOODWARD HEALTH SYSTEM LLC</v>
          </cell>
          <cell r="C57" t="str">
            <v>Yes</v>
          </cell>
          <cell r="D57">
            <v>1</v>
          </cell>
          <cell r="E57">
            <v>12</v>
          </cell>
          <cell r="F57">
            <v>370002</v>
          </cell>
          <cell r="G57">
            <v>42156</v>
          </cell>
          <cell r="H57">
            <v>42521</v>
          </cell>
          <cell r="I57">
            <v>1</v>
          </cell>
          <cell r="J57">
            <v>5914461</v>
          </cell>
          <cell r="K57">
            <v>34349121</v>
          </cell>
          <cell r="L57">
            <v>2948248</v>
          </cell>
          <cell r="M57">
            <v>103835244</v>
          </cell>
          <cell r="N57">
            <v>21752683</v>
          </cell>
          <cell r="O57">
            <v>173176253</v>
          </cell>
          <cell r="P57">
            <v>48396857</v>
          </cell>
          <cell r="R57">
            <v>5914461</v>
          </cell>
          <cell r="S57">
            <v>34349121</v>
          </cell>
          <cell r="T57">
            <v>2948248</v>
          </cell>
          <cell r="U57">
            <v>103835244</v>
          </cell>
          <cell r="V57">
            <v>21752683</v>
          </cell>
          <cell r="X57">
            <v>168799757</v>
          </cell>
          <cell r="Y57">
            <v>0</v>
          </cell>
          <cell r="Z57">
            <v>173176253</v>
          </cell>
          <cell r="AA57">
            <v>48396857</v>
          </cell>
          <cell r="AB57">
            <v>0</v>
          </cell>
          <cell r="AC57">
            <v>168799757</v>
          </cell>
          <cell r="AD57">
            <v>12076232.86097032</v>
          </cell>
          <cell r="AE57">
            <v>35097542.755734757</v>
          </cell>
          <cell r="AF57">
            <v>43211830</v>
          </cell>
          <cell r="AG57">
            <v>125587927</v>
          </cell>
          <cell r="AH57">
            <v>0</v>
          </cell>
          <cell r="AI57">
            <v>47173775.616705075</v>
          </cell>
          <cell r="AJ57">
            <v>1415213.2685011523</v>
          </cell>
          <cell r="AK57">
            <v>1</v>
          </cell>
          <cell r="AL57">
            <v>2709944.8491764897</v>
          </cell>
          <cell r="AM57">
            <v>1216528.5699999998</v>
          </cell>
          <cell r="AN57">
            <v>3.3828878956162693E-3</v>
          </cell>
          <cell r="AO57">
            <v>1382010.0858999416</v>
          </cell>
          <cell r="AP57">
            <v>1033177</v>
          </cell>
          <cell r="AQ57">
            <v>0</v>
          </cell>
          <cell r="AR57">
            <v>348833.08589994162</v>
          </cell>
          <cell r="AS57">
            <v>0</v>
          </cell>
          <cell r="AT57">
            <v>1493416.2791764897</v>
          </cell>
          <cell r="AU57">
            <v>9.227084993747638E-3</v>
          </cell>
          <cell r="AV57">
            <v>873353.32555318158</v>
          </cell>
          <cell r="AW57">
            <v>665807</v>
          </cell>
        </row>
        <row r="58">
          <cell r="A58">
            <v>0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</row>
        <row r="59">
          <cell r="A59">
            <v>0</v>
          </cell>
          <cell r="B59" t="str">
            <v>Private Taxed (Included above)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</row>
        <row r="60">
          <cell r="A60" t="str">
            <v>200285100B</v>
          </cell>
          <cell r="B60" t="str">
            <v>INTEGRIS BASS BEHAVIORAL</v>
          </cell>
          <cell r="C60" t="str">
            <v>No</v>
          </cell>
          <cell r="D60">
            <v>1</v>
          </cell>
          <cell r="E60">
            <v>12</v>
          </cell>
          <cell r="F60">
            <v>370016</v>
          </cell>
          <cell r="G60">
            <v>42186</v>
          </cell>
          <cell r="H60">
            <v>42551</v>
          </cell>
          <cell r="I60">
            <v>1</v>
          </cell>
          <cell r="J60">
            <v>38990767</v>
          </cell>
          <cell r="K60">
            <v>147924972</v>
          </cell>
          <cell r="L60">
            <v>0</v>
          </cell>
          <cell r="M60">
            <v>204720251</v>
          </cell>
          <cell r="N60">
            <v>0</v>
          </cell>
          <cell r="O60">
            <v>403284002</v>
          </cell>
          <cell r="P60">
            <v>101380649</v>
          </cell>
          <cell r="R60">
            <v>38990767</v>
          </cell>
          <cell r="S60">
            <v>147924972</v>
          </cell>
          <cell r="T60">
            <v>0</v>
          </cell>
          <cell r="U60">
            <v>204720251</v>
          </cell>
          <cell r="V60">
            <v>0</v>
          </cell>
          <cell r="W60">
            <v>0</v>
          </cell>
          <cell r="X60">
            <v>391635990</v>
          </cell>
          <cell r="Y60">
            <v>0</v>
          </cell>
          <cell r="Z60">
            <v>403284002</v>
          </cell>
          <cell r="AA60">
            <v>101380649</v>
          </cell>
          <cell r="AB60">
            <v>0</v>
          </cell>
          <cell r="AC60">
            <v>391635990</v>
          </cell>
          <cell r="AD60">
            <v>46988322.953943044</v>
          </cell>
          <cell r="AE60">
            <v>51464158.773704335</v>
          </cell>
          <cell r="AF60">
            <v>186915739</v>
          </cell>
          <cell r="AG60">
            <v>204720251</v>
          </cell>
          <cell r="AH60">
            <v>0</v>
          </cell>
          <cell r="AI60">
            <v>0</v>
          </cell>
          <cell r="AJ60">
            <v>0</v>
          </cell>
          <cell r="AK60">
            <v>1</v>
          </cell>
          <cell r="AL60">
            <v>2801255.22</v>
          </cell>
          <cell r="AM60">
            <v>2801255.22</v>
          </cell>
          <cell r="AN60">
            <v>7.7896504940035173E-3</v>
          </cell>
          <cell r="AO60">
            <v>243067.13583334535</v>
          </cell>
          <cell r="AP60">
            <v>2379058</v>
          </cell>
          <cell r="AQ60">
            <v>0</v>
          </cell>
          <cell r="AR60">
            <v>-2135990.8641666546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</row>
        <row r="61">
          <cell r="A61" t="str">
            <v>200285100C</v>
          </cell>
          <cell r="B61" t="str">
            <v>INTEGRIS BASS BEHAVIORAL</v>
          </cell>
          <cell r="C61" t="str">
            <v>No</v>
          </cell>
          <cell r="D61">
            <v>1</v>
          </cell>
          <cell r="E61">
            <v>12</v>
          </cell>
          <cell r="F61">
            <v>370016</v>
          </cell>
          <cell r="G61">
            <v>42186</v>
          </cell>
          <cell r="H61">
            <v>42551</v>
          </cell>
          <cell r="I61">
            <v>1</v>
          </cell>
          <cell r="J61">
            <v>38990767</v>
          </cell>
          <cell r="K61">
            <v>147924972</v>
          </cell>
          <cell r="L61">
            <v>0</v>
          </cell>
          <cell r="M61">
            <v>204720251</v>
          </cell>
          <cell r="N61">
            <v>0</v>
          </cell>
          <cell r="O61">
            <v>403284002</v>
          </cell>
          <cell r="P61">
            <v>101380649</v>
          </cell>
          <cell r="R61">
            <v>38990767</v>
          </cell>
          <cell r="S61">
            <v>147924972</v>
          </cell>
          <cell r="T61">
            <v>0</v>
          </cell>
          <cell r="U61">
            <v>204720251</v>
          </cell>
          <cell r="V61">
            <v>0</v>
          </cell>
          <cell r="W61">
            <v>0</v>
          </cell>
          <cell r="X61">
            <v>391635990</v>
          </cell>
          <cell r="Y61">
            <v>0</v>
          </cell>
          <cell r="Z61">
            <v>403284002</v>
          </cell>
          <cell r="AA61">
            <v>101380649</v>
          </cell>
          <cell r="AB61">
            <v>0</v>
          </cell>
          <cell r="AC61">
            <v>391635990</v>
          </cell>
          <cell r="AD61">
            <v>46988322.953943044</v>
          </cell>
          <cell r="AE61">
            <v>51464158.773704335</v>
          </cell>
          <cell r="AF61">
            <v>186915739</v>
          </cell>
          <cell r="AG61">
            <v>204720251</v>
          </cell>
          <cell r="AH61">
            <v>0</v>
          </cell>
          <cell r="AI61">
            <v>0</v>
          </cell>
          <cell r="AJ61">
            <v>0</v>
          </cell>
          <cell r="AK61">
            <v>1</v>
          </cell>
          <cell r="AL61">
            <v>212687.01</v>
          </cell>
          <cell r="AM61">
            <v>212687.01</v>
          </cell>
          <cell r="AN61">
            <v>5.9143396170614933E-4</v>
          </cell>
          <cell r="AO61">
            <v>85913.808575173956</v>
          </cell>
          <cell r="AP61">
            <v>180631</v>
          </cell>
          <cell r="AQ61">
            <v>0</v>
          </cell>
          <cell r="AR61">
            <v>-94717.191424826044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</row>
        <row r="62">
          <cell r="A62" t="str">
            <v>100697950L</v>
          </cell>
          <cell r="B62" t="str">
            <v>SOUTHWESTERN MEDICAL CENTE</v>
          </cell>
          <cell r="C62" t="str">
            <v>No</v>
          </cell>
          <cell r="D62">
            <v>1</v>
          </cell>
          <cell r="E62">
            <v>12</v>
          </cell>
          <cell r="F62">
            <v>370097</v>
          </cell>
          <cell r="G62">
            <v>42309</v>
          </cell>
          <cell r="H62">
            <v>42674</v>
          </cell>
          <cell r="I62">
            <v>1</v>
          </cell>
          <cell r="J62">
            <v>44651079</v>
          </cell>
          <cell r="K62">
            <v>123269192</v>
          </cell>
          <cell r="L62">
            <v>2762561</v>
          </cell>
          <cell r="M62">
            <v>18304804</v>
          </cell>
          <cell r="N62">
            <v>170285110</v>
          </cell>
          <cell r="O62">
            <v>359272746</v>
          </cell>
          <cell r="P62">
            <v>83191889</v>
          </cell>
          <cell r="R62">
            <v>44651079</v>
          </cell>
          <cell r="S62">
            <v>123269192</v>
          </cell>
          <cell r="T62">
            <v>2762561</v>
          </cell>
          <cell r="U62">
            <v>18304804</v>
          </cell>
          <cell r="V62">
            <v>170285110</v>
          </cell>
          <cell r="W62">
            <v>0</v>
          </cell>
          <cell r="X62">
            <v>359272746</v>
          </cell>
          <cell r="Y62">
            <v>0</v>
          </cell>
          <cell r="Z62">
            <v>359272746</v>
          </cell>
          <cell r="AA62">
            <v>83191889</v>
          </cell>
          <cell r="AB62">
            <v>0</v>
          </cell>
          <cell r="AC62">
            <v>359272746</v>
          </cell>
          <cell r="AD62">
            <v>39522695.144678876</v>
          </cell>
          <cell r="AE62">
            <v>43669193.855321117</v>
          </cell>
          <cell r="AF62">
            <v>170682832</v>
          </cell>
          <cell r="AG62">
            <v>188589914</v>
          </cell>
          <cell r="AH62">
            <v>0</v>
          </cell>
          <cell r="AI62">
            <v>0</v>
          </cell>
          <cell r="AJ62">
            <v>0</v>
          </cell>
          <cell r="AK62">
            <v>1</v>
          </cell>
          <cell r="AL62">
            <v>3323317.1</v>
          </cell>
          <cell r="AM62">
            <v>3323317.1</v>
          </cell>
          <cell r="AN62">
            <v>9.2413852564798907E-3</v>
          </cell>
          <cell r="AO62">
            <v>499046.92380088009</v>
          </cell>
          <cell r="AP62">
            <v>2822436</v>
          </cell>
          <cell r="AQ62">
            <v>0</v>
          </cell>
          <cell r="AR62">
            <v>-2323389.0761991199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</row>
        <row r="63">
          <cell r="A63" t="str">
            <v>100738360O</v>
          </cell>
          <cell r="B63" t="str">
            <v xml:space="preserve">PARKSIDE INC RTC </v>
          </cell>
          <cell r="C63" t="str">
            <v>No</v>
          </cell>
          <cell r="D63">
            <v>1</v>
          </cell>
          <cell r="E63">
            <v>12</v>
          </cell>
          <cell r="F63">
            <v>374021</v>
          </cell>
          <cell r="G63">
            <v>42370</v>
          </cell>
          <cell r="H63">
            <v>42735</v>
          </cell>
          <cell r="I63">
            <v>1</v>
          </cell>
          <cell r="J63">
            <v>23113587</v>
          </cell>
          <cell r="K63">
            <v>0</v>
          </cell>
          <cell r="L63">
            <v>0</v>
          </cell>
          <cell r="M63">
            <v>1424555</v>
          </cell>
          <cell r="N63">
            <v>148586</v>
          </cell>
          <cell r="O63">
            <v>24686728</v>
          </cell>
          <cell r="P63">
            <v>10417319</v>
          </cell>
          <cell r="R63">
            <v>23113587</v>
          </cell>
          <cell r="S63">
            <v>0</v>
          </cell>
          <cell r="T63">
            <v>0</v>
          </cell>
          <cell r="U63">
            <v>1424555</v>
          </cell>
          <cell r="V63">
            <v>148586</v>
          </cell>
          <cell r="W63">
            <v>0</v>
          </cell>
          <cell r="X63">
            <v>24686728</v>
          </cell>
          <cell r="Y63">
            <v>0</v>
          </cell>
          <cell r="Z63">
            <v>24686728</v>
          </cell>
          <cell r="AA63">
            <v>10417319</v>
          </cell>
          <cell r="AB63">
            <v>0</v>
          </cell>
          <cell r="AC63">
            <v>24686728</v>
          </cell>
          <cell r="AD63">
            <v>9753484.0993611235</v>
          </cell>
          <cell r="AE63">
            <v>663834.90063887765</v>
          </cell>
          <cell r="AF63">
            <v>23113587</v>
          </cell>
          <cell r="AG63">
            <v>1573141</v>
          </cell>
          <cell r="AH63">
            <v>0</v>
          </cell>
          <cell r="AI63">
            <v>0</v>
          </cell>
          <cell r="AJ63">
            <v>0</v>
          </cell>
          <cell r="AK63">
            <v>1</v>
          </cell>
          <cell r="AL63">
            <v>1718097.0549999999</v>
          </cell>
          <cell r="AM63">
            <v>1718097.0549999999</v>
          </cell>
          <cell r="AN63">
            <v>4.7776352106991297E-3</v>
          </cell>
          <cell r="AO63">
            <v>1669983.4076801748</v>
          </cell>
          <cell r="AP63">
            <v>1459151</v>
          </cell>
          <cell r="AQ63">
            <v>0</v>
          </cell>
          <cell r="AR63">
            <v>210832.4076801748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</row>
        <row r="64">
          <cell r="A64" t="str">
            <v>100699540P</v>
          </cell>
          <cell r="B64" t="str">
            <v xml:space="preserve">POSITIVE OUTCOMES RTC </v>
          </cell>
          <cell r="C64" t="str">
            <v>No</v>
          </cell>
          <cell r="D64">
            <v>1</v>
          </cell>
          <cell r="E64">
            <v>12</v>
          </cell>
          <cell r="F64">
            <v>370037</v>
          </cell>
          <cell r="G64">
            <v>42370</v>
          </cell>
          <cell r="H64">
            <v>42735</v>
          </cell>
          <cell r="I64">
            <v>1</v>
          </cell>
          <cell r="J64">
            <v>221014454</v>
          </cell>
          <cell r="K64">
            <v>739250550</v>
          </cell>
          <cell r="L64">
            <v>35928902</v>
          </cell>
          <cell r="M64">
            <v>759601615</v>
          </cell>
          <cell r="N64">
            <v>399442009</v>
          </cell>
          <cell r="O64">
            <v>2155237530</v>
          </cell>
          <cell r="P64">
            <v>454480464</v>
          </cell>
          <cell r="R64">
            <v>221014454</v>
          </cell>
          <cell r="S64">
            <v>739250550</v>
          </cell>
          <cell r="T64">
            <v>35928902</v>
          </cell>
          <cell r="U64">
            <v>759601615</v>
          </cell>
          <cell r="V64">
            <v>399442009</v>
          </cell>
          <cell r="W64">
            <v>0</v>
          </cell>
          <cell r="X64">
            <v>2155237530</v>
          </cell>
          <cell r="Y64">
            <v>0</v>
          </cell>
          <cell r="Z64">
            <v>2155237530</v>
          </cell>
          <cell r="AA64">
            <v>454480464</v>
          </cell>
          <cell r="AB64">
            <v>0</v>
          </cell>
          <cell r="AC64">
            <v>2155237530</v>
          </cell>
          <cell r="AD64">
            <v>210069963.2085807</v>
          </cell>
          <cell r="AE64">
            <v>244410500.79141927</v>
          </cell>
          <cell r="AF64">
            <v>996193906</v>
          </cell>
          <cell r="AG64">
            <v>1159043624</v>
          </cell>
          <cell r="AH64">
            <v>0</v>
          </cell>
          <cell r="AI64">
            <v>0</v>
          </cell>
          <cell r="AJ64">
            <v>0</v>
          </cell>
          <cell r="AK64">
            <v>1</v>
          </cell>
          <cell r="AL64">
            <v>2658449.84</v>
          </cell>
          <cell r="AM64">
            <v>2658449.84</v>
          </cell>
          <cell r="AN64">
            <v>7.3925413727348871E-3</v>
          </cell>
          <cell r="AO64">
            <v>36098.733897209633</v>
          </cell>
          <cell r="AP64">
            <v>2257776</v>
          </cell>
          <cell r="AQ64">
            <v>0</v>
          </cell>
          <cell r="AR64">
            <v>-2221677.2661027904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</row>
        <row r="65">
          <cell r="A65" t="str">
            <v>100699540I</v>
          </cell>
          <cell r="B65" t="str">
            <v>ST ANTHONY HOSPITAL</v>
          </cell>
          <cell r="C65" t="str">
            <v>No</v>
          </cell>
          <cell r="D65">
            <v>1</v>
          </cell>
          <cell r="E65">
            <v>12</v>
          </cell>
          <cell r="F65">
            <v>370037</v>
          </cell>
          <cell r="G65">
            <v>42370</v>
          </cell>
          <cell r="H65">
            <v>42735</v>
          </cell>
          <cell r="I65">
            <v>1</v>
          </cell>
          <cell r="J65">
            <v>221014454</v>
          </cell>
          <cell r="K65">
            <v>739250550</v>
          </cell>
          <cell r="L65">
            <v>35928902</v>
          </cell>
          <cell r="M65">
            <v>759601615</v>
          </cell>
          <cell r="N65">
            <v>399442009</v>
          </cell>
          <cell r="O65">
            <v>2155237530</v>
          </cell>
          <cell r="P65">
            <v>454480464</v>
          </cell>
          <cell r="R65">
            <v>221014454</v>
          </cell>
          <cell r="S65">
            <v>739250550</v>
          </cell>
          <cell r="T65">
            <v>35928902</v>
          </cell>
          <cell r="U65">
            <v>759601615</v>
          </cell>
          <cell r="V65">
            <v>399442009</v>
          </cell>
          <cell r="W65">
            <v>0</v>
          </cell>
          <cell r="X65">
            <v>2155237530</v>
          </cell>
          <cell r="Y65">
            <v>0</v>
          </cell>
          <cell r="Z65">
            <v>2155237530</v>
          </cell>
          <cell r="AA65">
            <v>454480464</v>
          </cell>
          <cell r="AB65">
            <v>0</v>
          </cell>
          <cell r="AC65">
            <v>2155237530</v>
          </cell>
          <cell r="AD65">
            <v>210069963.2085807</v>
          </cell>
          <cell r="AE65">
            <v>244410500.79141927</v>
          </cell>
          <cell r="AF65">
            <v>996193906</v>
          </cell>
          <cell r="AG65">
            <v>1159043624</v>
          </cell>
          <cell r="AH65">
            <v>0</v>
          </cell>
          <cell r="AI65">
            <v>0</v>
          </cell>
          <cell r="AJ65">
            <v>0</v>
          </cell>
          <cell r="AK65">
            <v>1</v>
          </cell>
          <cell r="AL65">
            <v>3555416.86</v>
          </cell>
          <cell r="AM65">
            <v>3555416.86</v>
          </cell>
          <cell r="AN65">
            <v>9.8868016388336897E-3</v>
          </cell>
          <cell r="AO65">
            <v>-220017.89195257844</v>
          </cell>
          <cell r="AP65">
            <v>3019555</v>
          </cell>
          <cell r="AQ65">
            <v>0</v>
          </cell>
          <cell r="AR65">
            <v>-3239572.8919525784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</row>
        <row r="66">
          <cell r="A66" t="str">
            <v>100699540H</v>
          </cell>
          <cell r="B66" t="str">
            <v>ST ANTHONY HOSPITAL RTC</v>
          </cell>
          <cell r="C66" t="str">
            <v>No</v>
          </cell>
          <cell r="D66">
            <v>1</v>
          </cell>
          <cell r="E66">
            <v>12</v>
          </cell>
          <cell r="F66">
            <v>370037</v>
          </cell>
          <cell r="G66">
            <v>42370</v>
          </cell>
          <cell r="H66">
            <v>42735</v>
          </cell>
          <cell r="I66">
            <v>1</v>
          </cell>
          <cell r="J66">
            <v>221014454</v>
          </cell>
          <cell r="K66">
            <v>739250550</v>
          </cell>
          <cell r="L66">
            <v>35928902</v>
          </cell>
          <cell r="M66">
            <v>759601615</v>
          </cell>
          <cell r="N66">
            <v>399442009</v>
          </cell>
          <cell r="O66">
            <v>2155237530</v>
          </cell>
          <cell r="P66">
            <v>454480464</v>
          </cell>
          <cell r="R66">
            <v>221014454</v>
          </cell>
          <cell r="S66">
            <v>739250550</v>
          </cell>
          <cell r="T66">
            <v>35928902</v>
          </cell>
          <cell r="U66">
            <v>759601615</v>
          </cell>
          <cell r="V66">
            <v>399442009</v>
          </cell>
          <cell r="W66">
            <v>0</v>
          </cell>
          <cell r="X66">
            <v>2155237530</v>
          </cell>
          <cell r="Y66">
            <v>0</v>
          </cell>
          <cell r="Z66">
            <v>2155237530</v>
          </cell>
          <cell r="AA66">
            <v>454480464</v>
          </cell>
          <cell r="AB66">
            <v>0</v>
          </cell>
          <cell r="AC66">
            <v>2155237530</v>
          </cell>
          <cell r="AD66">
            <v>210069963.2085807</v>
          </cell>
          <cell r="AE66">
            <v>244410500.79141927</v>
          </cell>
          <cell r="AF66">
            <v>996193906</v>
          </cell>
          <cell r="AG66">
            <v>1159043624</v>
          </cell>
          <cell r="AH66">
            <v>0</v>
          </cell>
          <cell r="AI66">
            <v>0</v>
          </cell>
          <cell r="AJ66">
            <v>0</v>
          </cell>
          <cell r="AK66">
            <v>1</v>
          </cell>
          <cell r="AL66">
            <v>7192329.459999999</v>
          </cell>
          <cell r="AM66">
            <v>7192329.459999999</v>
          </cell>
          <cell r="AN66">
            <v>2.0000224303419606E-2</v>
          </cell>
          <cell r="AO66">
            <v>-1007080.1691152956</v>
          </cell>
          <cell r="AP66">
            <v>6108323</v>
          </cell>
          <cell r="AQ66">
            <v>0</v>
          </cell>
          <cell r="AR66">
            <v>-7115403.1691152956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</row>
        <row r="67">
          <cell r="A67" t="str">
            <v>200673510E</v>
          </cell>
          <cell r="B67" t="str">
            <v>WILLOW CREST HOSPITAL-RTC</v>
          </cell>
          <cell r="C67" t="str">
            <v>No</v>
          </cell>
          <cell r="D67">
            <v>1</v>
          </cell>
          <cell r="E67">
            <v>12</v>
          </cell>
          <cell r="F67">
            <v>374017</v>
          </cell>
          <cell r="G67">
            <v>42370</v>
          </cell>
          <cell r="H67">
            <v>42735</v>
          </cell>
          <cell r="I67">
            <v>1</v>
          </cell>
          <cell r="J67">
            <v>8552175</v>
          </cell>
          <cell r="K67">
            <v>4265350</v>
          </cell>
          <cell r="L67">
            <v>0</v>
          </cell>
          <cell r="M67">
            <v>0</v>
          </cell>
          <cell r="N67">
            <v>0</v>
          </cell>
          <cell r="O67">
            <v>12817525</v>
          </cell>
          <cell r="P67">
            <v>9999572</v>
          </cell>
          <cell r="R67">
            <v>8552175</v>
          </cell>
          <cell r="S67">
            <v>4265350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12817525</v>
          </cell>
          <cell r="Y67">
            <v>0</v>
          </cell>
          <cell r="Z67">
            <v>12817525</v>
          </cell>
          <cell r="AA67">
            <v>9999572</v>
          </cell>
          <cell r="AB67">
            <v>0</v>
          </cell>
          <cell r="AC67">
            <v>12817525</v>
          </cell>
          <cell r="AD67">
            <v>9999572</v>
          </cell>
          <cell r="AE67">
            <v>0</v>
          </cell>
          <cell r="AF67">
            <v>12817525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1</v>
          </cell>
          <cell r="AL67">
            <v>3842652.3400000003</v>
          </cell>
          <cell r="AM67">
            <v>3842652.3400000003</v>
          </cell>
          <cell r="AN67">
            <v>1.068553785633455E-2</v>
          </cell>
          <cell r="AO67">
            <v>1836703.2804933917</v>
          </cell>
          <cell r="AP67">
            <v>3263499</v>
          </cell>
          <cell r="AQ67">
            <v>0</v>
          </cell>
          <cell r="AR67">
            <v>-1426795.7195066083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</row>
        <row r="68">
          <cell r="A68" t="str">
            <v>100806400X</v>
          </cell>
          <cell r="B68" t="str">
            <v>WILLOW VIEW HOSP</v>
          </cell>
          <cell r="C68" t="str">
            <v>Yes</v>
          </cell>
          <cell r="D68">
            <v>1</v>
          </cell>
          <cell r="E68">
            <v>12</v>
          </cell>
          <cell r="F68">
            <v>370028</v>
          </cell>
          <cell r="G68">
            <v>42186</v>
          </cell>
          <cell r="H68">
            <v>42551</v>
          </cell>
          <cell r="I68">
            <v>1</v>
          </cell>
          <cell r="J68">
            <v>304163014</v>
          </cell>
          <cell r="K68">
            <v>1378055917</v>
          </cell>
          <cell r="L68">
            <v>0</v>
          </cell>
          <cell r="M68">
            <v>1105149578</v>
          </cell>
          <cell r="N68">
            <v>110576</v>
          </cell>
          <cell r="O68">
            <v>2874439970</v>
          </cell>
          <cell r="P68">
            <v>701369428</v>
          </cell>
          <cell r="R68">
            <v>304163014</v>
          </cell>
          <cell r="S68">
            <v>1378055917</v>
          </cell>
          <cell r="T68">
            <v>0</v>
          </cell>
          <cell r="U68">
            <v>1105149578</v>
          </cell>
          <cell r="V68">
            <v>110576</v>
          </cell>
          <cell r="W68">
            <v>0</v>
          </cell>
          <cell r="X68">
            <v>2787479085</v>
          </cell>
          <cell r="Y68">
            <v>0</v>
          </cell>
          <cell r="Z68">
            <v>2874439970</v>
          </cell>
          <cell r="AA68">
            <v>701369428</v>
          </cell>
          <cell r="AB68">
            <v>0</v>
          </cell>
          <cell r="AC68">
            <v>2787479085</v>
          </cell>
          <cell r="AD68">
            <v>410464974.64556253</v>
          </cell>
          <cell r="AE68">
            <v>269685813.61682492</v>
          </cell>
          <cell r="AF68">
            <v>1682218931</v>
          </cell>
          <cell r="AG68">
            <v>1105260154</v>
          </cell>
          <cell r="AH68">
            <v>0</v>
          </cell>
          <cell r="AI68">
            <v>0</v>
          </cell>
          <cell r="AJ68">
            <v>0</v>
          </cell>
          <cell r="AK68">
            <v>1</v>
          </cell>
          <cell r="AL68">
            <v>592296.97</v>
          </cell>
          <cell r="AM68">
            <v>592296.97</v>
          </cell>
          <cell r="AN68">
            <v>1.6470424943848157E-3</v>
          </cell>
          <cell r="AO68">
            <v>3020181.5031685289</v>
          </cell>
          <cell r="AP68">
            <v>503028</v>
          </cell>
          <cell r="AQ68">
            <v>0</v>
          </cell>
          <cell r="AR68">
            <v>2517153.5031685289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</row>
        <row r="69">
          <cell r="A69" t="str">
            <v>100689250A</v>
          </cell>
          <cell r="B69" t="str">
            <v>WILLOW VIEW HOSP RTC</v>
          </cell>
          <cell r="C69" t="str">
            <v>No</v>
          </cell>
          <cell r="D69">
            <v>1</v>
          </cell>
          <cell r="E69">
            <v>12</v>
          </cell>
          <cell r="F69">
            <v>370028</v>
          </cell>
          <cell r="G69">
            <v>42186</v>
          </cell>
          <cell r="H69">
            <v>42551</v>
          </cell>
          <cell r="I69">
            <v>1</v>
          </cell>
          <cell r="J69">
            <v>304163014</v>
          </cell>
          <cell r="K69">
            <v>1378055917</v>
          </cell>
          <cell r="L69">
            <v>0</v>
          </cell>
          <cell r="M69">
            <v>1105149578</v>
          </cell>
          <cell r="N69">
            <v>110576</v>
          </cell>
          <cell r="O69">
            <v>2874439970</v>
          </cell>
          <cell r="P69">
            <v>701369428</v>
          </cell>
          <cell r="R69">
            <v>304163014</v>
          </cell>
          <cell r="S69">
            <v>1378055917</v>
          </cell>
          <cell r="T69">
            <v>0</v>
          </cell>
          <cell r="U69">
            <v>1105149578</v>
          </cell>
          <cell r="V69">
            <v>110576</v>
          </cell>
          <cell r="W69">
            <v>0</v>
          </cell>
          <cell r="X69">
            <v>2787479085</v>
          </cell>
          <cell r="Y69">
            <v>0</v>
          </cell>
          <cell r="Z69">
            <v>2874439970</v>
          </cell>
          <cell r="AA69">
            <v>701369428</v>
          </cell>
          <cell r="AB69">
            <v>0</v>
          </cell>
          <cell r="AC69">
            <v>2787479085</v>
          </cell>
          <cell r="AD69">
            <v>410464974.64556253</v>
          </cell>
          <cell r="AE69">
            <v>269685813.61682492</v>
          </cell>
          <cell r="AF69">
            <v>1682218931</v>
          </cell>
          <cell r="AG69">
            <v>1105260154</v>
          </cell>
          <cell r="AH69">
            <v>0</v>
          </cell>
          <cell r="AI69">
            <v>0</v>
          </cell>
          <cell r="AJ69">
            <v>0</v>
          </cell>
          <cell r="AK69">
            <v>1</v>
          </cell>
          <cell r="AL69">
            <v>4117479.73</v>
          </cell>
          <cell r="AM69">
            <v>4117479.73</v>
          </cell>
          <cell r="AN69">
            <v>1.1449770011617851E-2</v>
          </cell>
          <cell r="AO69">
            <v>-1754025.7642582548</v>
          </cell>
          <cell r="AP69">
            <v>3496905</v>
          </cell>
          <cell r="AQ69">
            <v>0</v>
          </cell>
          <cell r="AR69">
            <v>-5250930.7642582543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</row>
        <row r="70">
          <cell r="A70" t="str">
            <v>100689250B</v>
          </cell>
          <cell r="B70" t="str">
            <v>WILLOW VIEW HOSPITAL RTC</v>
          </cell>
          <cell r="C70" t="str">
            <v>No</v>
          </cell>
          <cell r="D70">
            <v>1</v>
          </cell>
          <cell r="E70">
            <v>12</v>
          </cell>
          <cell r="F70">
            <v>370028</v>
          </cell>
          <cell r="G70">
            <v>42186</v>
          </cell>
          <cell r="H70">
            <v>42551</v>
          </cell>
          <cell r="I70">
            <v>1</v>
          </cell>
          <cell r="J70">
            <v>304163014</v>
          </cell>
          <cell r="K70">
            <v>1378055917</v>
          </cell>
          <cell r="L70">
            <v>0</v>
          </cell>
          <cell r="M70">
            <v>1105149578</v>
          </cell>
          <cell r="N70">
            <v>110576</v>
          </cell>
          <cell r="O70">
            <v>2874439970</v>
          </cell>
          <cell r="P70">
            <v>701369428</v>
          </cell>
          <cell r="R70">
            <v>304163014</v>
          </cell>
          <cell r="S70">
            <v>1378055917</v>
          </cell>
          <cell r="T70">
            <v>0</v>
          </cell>
          <cell r="U70">
            <v>1105149578</v>
          </cell>
          <cell r="V70">
            <v>110576</v>
          </cell>
          <cell r="W70">
            <v>0</v>
          </cell>
          <cell r="X70">
            <v>2787479085</v>
          </cell>
          <cell r="Y70">
            <v>0</v>
          </cell>
          <cell r="Z70">
            <v>2874439970</v>
          </cell>
          <cell r="AA70">
            <v>701369428</v>
          </cell>
          <cell r="AB70">
            <v>0</v>
          </cell>
          <cell r="AC70">
            <v>2787479085</v>
          </cell>
          <cell r="AD70">
            <v>410464974.64556253</v>
          </cell>
          <cell r="AE70">
            <v>269685813.61682492</v>
          </cell>
          <cell r="AF70">
            <v>1682218931</v>
          </cell>
          <cell r="AG70">
            <v>1105260154</v>
          </cell>
          <cell r="AH70">
            <v>0</v>
          </cell>
          <cell r="AI70">
            <v>0</v>
          </cell>
          <cell r="AJ70">
            <v>0</v>
          </cell>
          <cell r="AK70">
            <v>1</v>
          </cell>
          <cell r="AL70">
            <v>4152106.5300000003</v>
          </cell>
          <cell r="AM70">
            <v>4152106.5300000003</v>
          </cell>
          <cell r="AN70">
            <v>1.154605922789489E-2</v>
          </cell>
          <cell r="AO70">
            <v>-1825832.1893053828</v>
          </cell>
          <cell r="AP70">
            <v>3526313</v>
          </cell>
          <cell r="AQ70">
            <v>0</v>
          </cell>
          <cell r="AR70">
            <v>-5352145.1893053828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</row>
        <row r="71">
          <cell r="A71">
            <v>0</v>
          </cell>
          <cell r="C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R71">
            <v>0</v>
          </cell>
          <cell r="Y71">
            <v>0</v>
          </cell>
          <cell r="AB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</row>
        <row r="72">
          <cell r="A72">
            <v>0</v>
          </cell>
          <cell r="B72" t="str">
            <v xml:space="preserve">Private CAH Not Taxed 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</row>
        <row r="73">
          <cell r="A73" t="str">
            <v>100700440A</v>
          </cell>
          <cell r="B73" t="str">
            <v>ALLIANCEHEALTH MADILL (MARSHALL COUNTY HMA LLC)</v>
          </cell>
          <cell r="C73" t="str">
            <v>Yes</v>
          </cell>
          <cell r="D73">
            <v>1</v>
          </cell>
          <cell r="E73">
            <v>12</v>
          </cell>
          <cell r="F73">
            <v>371326</v>
          </cell>
          <cell r="G73">
            <v>42095</v>
          </cell>
          <cell r="H73">
            <v>42460</v>
          </cell>
          <cell r="I73">
            <v>1</v>
          </cell>
          <cell r="J73">
            <v>1253990</v>
          </cell>
          <cell r="K73">
            <v>4741631</v>
          </cell>
          <cell r="L73">
            <v>185639</v>
          </cell>
          <cell r="M73">
            <v>16962020</v>
          </cell>
          <cell r="N73">
            <v>7394142</v>
          </cell>
          <cell r="O73">
            <v>30537422</v>
          </cell>
          <cell r="P73">
            <v>8861450</v>
          </cell>
          <cell r="R73">
            <v>1253990</v>
          </cell>
          <cell r="S73">
            <v>4741631</v>
          </cell>
          <cell r="T73">
            <v>185639</v>
          </cell>
          <cell r="U73">
            <v>16962020</v>
          </cell>
          <cell r="V73">
            <v>7394142</v>
          </cell>
          <cell r="X73">
            <v>30537422</v>
          </cell>
          <cell r="Y73">
            <v>0</v>
          </cell>
          <cell r="Z73">
            <v>30537422</v>
          </cell>
          <cell r="AA73">
            <v>8861450</v>
          </cell>
          <cell r="AB73">
            <v>0</v>
          </cell>
          <cell r="AC73">
            <v>30537422</v>
          </cell>
          <cell r="AD73">
            <v>1793698.4473345522</v>
          </cell>
          <cell r="AE73">
            <v>7067751.5526654478</v>
          </cell>
          <cell r="AF73">
            <v>6181260</v>
          </cell>
          <cell r="AG73">
            <v>24356162</v>
          </cell>
          <cell r="AH73">
            <v>0</v>
          </cell>
          <cell r="AI73">
            <v>8861450</v>
          </cell>
          <cell r="AJ73">
            <v>0</v>
          </cell>
          <cell r="AK73">
            <v>0</v>
          </cell>
          <cell r="AL73">
            <v>708407.89371324249</v>
          </cell>
          <cell r="AM73">
            <v>44719.58</v>
          </cell>
          <cell r="AN73">
            <v>0</v>
          </cell>
          <cell r="AO73">
            <v>2764.6815914308027</v>
          </cell>
          <cell r="AP73">
            <v>0</v>
          </cell>
          <cell r="AQ73">
            <v>38168</v>
          </cell>
          <cell r="AR73">
            <v>-35403.318408569197</v>
          </cell>
          <cell r="AS73">
            <v>0</v>
          </cell>
          <cell r="AT73">
            <v>663688.31371324253</v>
          </cell>
          <cell r="AU73">
            <v>0</v>
          </cell>
          <cell r="AV73">
            <v>321232.56254157831</v>
          </cell>
          <cell r="AW73">
            <v>0</v>
          </cell>
        </row>
        <row r="74">
          <cell r="A74" t="str">
            <v>100699690A</v>
          </cell>
          <cell r="B74" t="str">
            <v xml:space="preserve">CARNEGIE TRI-COUNTY MUNICIPAL HOSPITAL </v>
          </cell>
          <cell r="C74" t="str">
            <v>No</v>
          </cell>
          <cell r="D74">
            <v>1</v>
          </cell>
          <cell r="E74">
            <v>12</v>
          </cell>
          <cell r="F74">
            <v>371334</v>
          </cell>
          <cell r="G74">
            <v>42125</v>
          </cell>
          <cell r="H74">
            <v>42490</v>
          </cell>
          <cell r="I74">
            <v>1</v>
          </cell>
          <cell r="J74">
            <v>1186561</v>
          </cell>
          <cell r="K74">
            <v>1149213</v>
          </cell>
          <cell r="L74">
            <v>0</v>
          </cell>
          <cell r="M74">
            <v>0</v>
          </cell>
          <cell r="N74">
            <v>3619698</v>
          </cell>
          <cell r="O74">
            <v>6069986</v>
          </cell>
          <cell r="P74">
            <v>3537942</v>
          </cell>
          <cell r="Q74">
            <v>0</v>
          </cell>
          <cell r="R74">
            <v>1186561</v>
          </cell>
          <cell r="S74">
            <v>1149213</v>
          </cell>
          <cell r="T74">
            <v>0</v>
          </cell>
          <cell r="U74">
            <v>0</v>
          </cell>
          <cell r="V74">
            <v>3619698</v>
          </cell>
          <cell r="W74">
            <v>0</v>
          </cell>
          <cell r="X74">
            <v>5955472</v>
          </cell>
          <cell r="Y74">
            <v>0</v>
          </cell>
          <cell r="Z74">
            <v>6069986</v>
          </cell>
          <cell r="AA74">
            <v>3537942</v>
          </cell>
          <cell r="AB74">
            <v>0</v>
          </cell>
          <cell r="AC74">
            <v>5955472</v>
          </cell>
          <cell r="AD74">
            <v>1361425.3701916281</v>
          </cell>
          <cell r="AE74">
            <v>2109771.1891783606</v>
          </cell>
          <cell r="AF74">
            <v>2335774</v>
          </cell>
          <cell r="AG74">
            <v>3619698</v>
          </cell>
          <cell r="AH74">
            <v>0</v>
          </cell>
          <cell r="AI74">
            <v>3471196.5593699887</v>
          </cell>
          <cell r="AJ74">
            <v>0</v>
          </cell>
          <cell r="AK74">
            <v>0</v>
          </cell>
          <cell r="AL74">
            <v>241916.30728373365</v>
          </cell>
          <cell r="AM74">
            <v>103682.91</v>
          </cell>
          <cell r="AN74">
            <v>0</v>
          </cell>
          <cell r="AO74">
            <v>124810.04626643205</v>
          </cell>
          <cell r="AP74">
            <v>0</v>
          </cell>
          <cell r="AQ74">
            <v>67434</v>
          </cell>
          <cell r="AR74">
            <v>57376.046266432051</v>
          </cell>
          <cell r="AS74">
            <v>0</v>
          </cell>
          <cell r="AT74">
            <v>138233.39728373365</v>
          </cell>
          <cell r="AU74">
            <v>0</v>
          </cell>
          <cell r="AV74">
            <v>174336.91017309224</v>
          </cell>
          <cell r="AW74">
            <v>0</v>
          </cell>
        </row>
        <row r="75">
          <cell r="A75" t="str">
            <v>200259440A</v>
          </cell>
          <cell r="B75" t="str">
            <v>DRUMRIGHT REGIONAL HOSPITAL (CAH ACQUISITION CO #4 LLC)</v>
          </cell>
          <cell r="C75" t="str">
            <v>No</v>
          </cell>
          <cell r="D75">
            <v>1</v>
          </cell>
          <cell r="E75">
            <v>12</v>
          </cell>
          <cell r="F75">
            <v>371331</v>
          </cell>
          <cell r="G75">
            <v>42278</v>
          </cell>
          <cell r="H75">
            <v>42643</v>
          </cell>
          <cell r="I75">
            <v>1</v>
          </cell>
          <cell r="J75">
            <v>3331876</v>
          </cell>
          <cell r="K75">
            <v>5047147</v>
          </cell>
          <cell r="L75">
            <v>67198</v>
          </cell>
          <cell r="M75">
            <v>14128622</v>
          </cell>
          <cell r="N75">
            <v>2271627</v>
          </cell>
          <cell r="O75">
            <v>26052391</v>
          </cell>
          <cell r="P75">
            <v>8579261</v>
          </cell>
          <cell r="R75">
            <v>3331876</v>
          </cell>
          <cell r="S75">
            <v>5047147</v>
          </cell>
          <cell r="T75">
            <v>67198</v>
          </cell>
          <cell r="U75">
            <v>14128622</v>
          </cell>
          <cell r="V75">
            <v>2271627</v>
          </cell>
          <cell r="X75">
            <v>24846470</v>
          </cell>
          <cell r="Y75">
            <v>0</v>
          </cell>
          <cell r="Z75">
            <v>26052391</v>
          </cell>
          <cell r="AA75">
            <v>8579261</v>
          </cell>
          <cell r="AB75">
            <v>0</v>
          </cell>
          <cell r="AC75">
            <v>24846470</v>
          </cell>
          <cell r="AD75">
            <v>2781408.2178745512</v>
          </cell>
          <cell r="AE75">
            <v>5400733.3390623918</v>
          </cell>
          <cell r="AF75">
            <v>8446221</v>
          </cell>
          <cell r="AG75">
            <v>16400249</v>
          </cell>
          <cell r="AH75">
            <v>0</v>
          </cell>
          <cell r="AI75">
            <v>8182141.556936943</v>
          </cell>
          <cell r="AJ75">
            <v>0</v>
          </cell>
          <cell r="AK75">
            <v>0</v>
          </cell>
          <cell r="AL75">
            <v>417922.50076198345</v>
          </cell>
          <cell r="AM75">
            <v>132988.65</v>
          </cell>
          <cell r="AN75">
            <v>0</v>
          </cell>
          <cell r="AO75">
            <v>17184.285251568188</v>
          </cell>
          <cell r="AP75">
            <v>0</v>
          </cell>
          <cell r="AQ75">
            <v>80363</v>
          </cell>
          <cell r="AR75">
            <v>-63178.714748431812</v>
          </cell>
          <cell r="AS75">
            <v>0</v>
          </cell>
          <cell r="AT75">
            <v>284933.85076198349</v>
          </cell>
          <cell r="AU75">
            <v>0</v>
          </cell>
          <cell r="AV75">
            <v>366523.4505564415</v>
          </cell>
          <cell r="AW75">
            <v>0</v>
          </cell>
        </row>
        <row r="76">
          <cell r="A76" t="str">
            <v>200311270A</v>
          </cell>
          <cell r="B76" t="str">
            <v>FAIRFAX MEMORIAL HOSPITAL (CAH Acquisition #12)</v>
          </cell>
          <cell r="C76" t="str">
            <v>No</v>
          </cell>
          <cell r="D76">
            <v>1</v>
          </cell>
          <cell r="E76">
            <v>12</v>
          </cell>
          <cell r="F76">
            <v>371318</v>
          </cell>
          <cell r="G76">
            <v>42278</v>
          </cell>
          <cell r="H76">
            <v>42643</v>
          </cell>
          <cell r="I76">
            <v>1</v>
          </cell>
          <cell r="J76">
            <v>1590987</v>
          </cell>
          <cell r="K76">
            <v>2704562</v>
          </cell>
          <cell r="L76">
            <v>14467</v>
          </cell>
          <cell r="M76">
            <v>5744069</v>
          </cell>
          <cell r="N76">
            <v>1392198</v>
          </cell>
          <cell r="O76">
            <v>12694838</v>
          </cell>
          <cell r="P76">
            <v>4235788</v>
          </cell>
          <cell r="R76">
            <v>1590987</v>
          </cell>
          <cell r="S76">
            <v>2704562</v>
          </cell>
          <cell r="T76">
            <v>14467</v>
          </cell>
          <cell r="U76">
            <v>5744069</v>
          </cell>
          <cell r="V76">
            <v>1392198</v>
          </cell>
          <cell r="X76">
            <v>11446283</v>
          </cell>
          <cell r="Y76">
            <v>0</v>
          </cell>
          <cell r="Z76">
            <v>12694838</v>
          </cell>
          <cell r="AA76">
            <v>4235788</v>
          </cell>
          <cell r="AB76">
            <v>0</v>
          </cell>
          <cell r="AC76">
            <v>11446283</v>
          </cell>
          <cell r="AD76">
            <v>1438089.5646409981</v>
          </cell>
          <cell r="AE76">
            <v>2381102.7855098266</v>
          </cell>
          <cell r="AF76">
            <v>4310016</v>
          </cell>
          <cell r="AG76">
            <v>7136267</v>
          </cell>
          <cell r="AH76">
            <v>0</v>
          </cell>
          <cell r="AI76">
            <v>3819192.350150825</v>
          </cell>
          <cell r="AJ76">
            <v>0</v>
          </cell>
          <cell r="AK76">
            <v>0</v>
          </cell>
          <cell r="AL76">
            <v>156947.43149006303</v>
          </cell>
          <cell r="AM76">
            <v>22981.42</v>
          </cell>
          <cell r="AN76">
            <v>0</v>
          </cell>
          <cell r="AO76">
            <v>26576.754405306594</v>
          </cell>
          <cell r="AP76">
            <v>0</v>
          </cell>
          <cell r="AQ76">
            <v>32924</v>
          </cell>
          <cell r="AR76">
            <v>-6347.245594693406</v>
          </cell>
          <cell r="AS76">
            <v>0</v>
          </cell>
          <cell r="AT76">
            <v>133966.01149006301</v>
          </cell>
          <cell r="AU76">
            <v>0</v>
          </cell>
          <cell r="AV76">
            <v>177299.8811486343</v>
          </cell>
          <cell r="AW76">
            <v>0</v>
          </cell>
        </row>
        <row r="77">
          <cell r="A77" t="str">
            <v>200313370A</v>
          </cell>
          <cell r="B77" t="str">
            <v>HASKELL COUNTY HOSPITAL (CAH Acquisition #16)</v>
          </cell>
          <cell r="C77" t="str">
            <v>No</v>
          </cell>
          <cell r="D77">
            <v>1</v>
          </cell>
          <cell r="E77">
            <v>12</v>
          </cell>
          <cell r="F77">
            <v>371335</v>
          </cell>
          <cell r="G77">
            <v>42278</v>
          </cell>
          <cell r="H77">
            <v>42643</v>
          </cell>
          <cell r="I77">
            <v>1</v>
          </cell>
          <cell r="J77">
            <v>2922884</v>
          </cell>
          <cell r="K77">
            <v>4608486</v>
          </cell>
          <cell r="L77">
            <v>6855</v>
          </cell>
          <cell r="M77">
            <v>10009948</v>
          </cell>
          <cell r="N77">
            <v>3925495</v>
          </cell>
          <cell r="O77">
            <v>21473668</v>
          </cell>
          <cell r="P77">
            <v>5830059</v>
          </cell>
          <cell r="R77">
            <v>2922884</v>
          </cell>
          <cell r="S77">
            <v>4608486</v>
          </cell>
          <cell r="T77">
            <v>6855</v>
          </cell>
          <cell r="U77">
            <v>10009948</v>
          </cell>
          <cell r="V77">
            <v>3925495</v>
          </cell>
          <cell r="X77">
            <v>21473668</v>
          </cell>
          <cell r="Y77">
            <v>0</v>
          </cell>
          <cell r="Z77">
            <v>21473668</v>
          </cell>
          <cell r="AA77">
            <v>5830059</v>
          </cell>
          <cell r="AB77">
            <v>0</v>
          </cell>
          <cell r="AC77">
            <v>21473668</v>
          </cell>
          <cell r="AD77">
            <v>2046613.3920518376</v>
          </cell>
          <cell r="AE77">
            <v>3783445.6079481621</v>
          </cell>
          <cell r="AF77">
            <v>7538225</v>
          </cell>
          <cell r="AG77">
            <v>13935443</v>
          </cell>
          <cell r="AH77">
            <v>0</v>
          </cell>
          <cell r="AI77">
            <v>5830058.9999999991</v>
          </cell>
          <cell r="AJ77">
            <v>0</v>
          </cell>
          <cell r="AK77">
            <v>0</v>
          </cell>
          <cell r="AL77">
            <v>444278.67482470523</v>
          </cell>
          <cell r="AM77">
            <v>106747.4</v>
          </cell>
          <cell r="AN77">
            <v>0</v>
          </cell>
          <cell r="AO77">
            <v>-22890.605985540678</v>
          </cell>
          <cell r="AP77">
            <v>0</v>
          </cell>
          <cell r="AQ77">
            <v>35928</v>
          </cell>
          <cell r="AR77">
            <v>-58818.605985540678</v>
          </cell>
          <cell r="AS77">
            <v>0</v>
          </cell>
          <cell r="AT77">
            <v>337531.27482470521</v>
          </cell>
          <cell r="AU77">
            <v>0</v>
          </cell>
          <cell r="AV77">
            <v>200859.64788676996</v>
          </cell>
          <cell r="AW77">
            <v>0</v>
          </cell>
        </row>
        <row r="78">
          <cell r="A78" t="str">
            <v>100700460A</v>
          </cell>
          <cell r="B78" t="str">
            <v>JANE PHILLIPS NOWATA (NOWATA HEALTH CENTER)</v>
          </cell>
          <cell r="C78" t="str">
            <v>No</v>
          </cell>
          <cell r="D78">
            <v>1</v>
          </cell>
          <cell r="E78">
            <v>12</v>
          </cell>
          <cell r="F78">
            <v>371305</v>
          </cell>
          <cell r="G78">
            <v>42278</v>
          </cell>
          <cell r="H78">
            <v>42643</v>
          </cell>
          <cell r="I78">
            <v>1</v>
          </cell>
          <cell r="J78">
            <v>1006629</v>
          </cell>
          <cell r="K78">
            <v>890195</v>
          </cell>
          <cell r="L78">
            <v>24700</v>
          </cell>
          <cell r="M78">
            <v>2486310</v>
          </cell>
          <cell r="N78">
            <v>3867379</v>
          </cell>
          <cell r="O78">
            <v>8303789</v>
          </cell>
          <cell r="P78">
            <v>4552045</v>
          </cell>
          <cell r="R78">
            <v>1006629</v>
          </cell>
          <cell r="S78">
            <v>890195</v>
          </cell>
          <cell r="T78">
            <v>24700</v>
          </cell>
          <cell r="U78">
            <v>2486310</v>
          </cell>
          <cell r="V78">
            <v>3867379</v>
          </cell>
          <cell r="X78">
            <v>8275213</v>
          </cell>
          <cell r="Y78">
            <v>0</v>
          </cell>
          <cell r="Z78">
            <v>8303789</v>
          </cell>
          <cell r="AA78">
            <v>4552045</v>
          </cell>
          <cell r="AB78">
            <v>0</v>
          </cell>
          <cell r="AC78">
            <v>8275213</v>
          </cell>
          <cell r="AD78">
            <v>1053358.1376622166</v>
          </cell>
          <cell r="AE78">
            <v>3483021.8161859605</v>
          </cell>
          <cell r="AF78">
            <v>1921524</v>
          </cell>
          <cell r="AG78">
            <v>6353689</v>
          </cell>
          <cell r="AH78">
            <v>0</v>
          </cell>
          <cell r="AI78">
            <v>4536379.9538481766</v>
          </cell>
          <cell r="AJ78">
            <v>0</v>
          </cell>
          <cell r="AK78">
            <v>0</v>
          </cell>
          <cell r="AL78">
            <v>191010.43193495483</v>
          </cell>
          <cell r="AM78">
            <v>16346.050000000003</v>
          </cell>
          <cell r="AN78">
            <v>0</v>
          </cell>
          <cell r="AO78">
            <v>87521.64839069845</v>
          </cell>
          <cell r="AP78">
            <v>0</v>
          </cell>
          <cell r="AQ78">
            <v>11715</v>
          </cell>
          <cell r="AR78">
            <v>75806.64839069845</v>
          </cell>
          <cell r="AS78">
            <v>0</v>
          </cell>
          <cell r="AT78">
            <v>174664.38193495481</v>
          </cell>
          <cell r="AU78">
            <v>0</v>
          </cell>
          <cell r="AV78">
            <v>231868.14571936277</v>
          </cell>
          <cell r="AW78">
            <v>0</v>
          </cell>
        </row>
        <row r="79">
          <cell r="A79" t="str">
            <v>100774650D</v>
          </cell>
          <cell r="B79" t="str">
            <v>MARY HURLEY HOSPITAL (COAL COUNTY GENERAL HOSPITAL)</v>
          </cell>
          <cell r="C79" t="str">
            <v>No</v>
          </cell>
          <cell r="D79">
            <v>1</v>
          </cell>
          <cell r="E79">
            <v>12</v>
          </cell>
          <cell r="F79">
            <v>371319</v>
          </cell>
          <cell r="G79">
            <v>42186</v>
          </cell>
          <cell r="H79">
            <v>42551</v>
          </cell>
          <cell r="I79">
            <v>1</v>
          </cell>
          <cell r="J79">
            <v>1903353</v>
          </cell>
          <cell r="K79">
            <v>3281906</v>
          </cell>
          <cell r="L79">
            <v>7442</v>
          </cell>
          <cell r="M79">
            <v>3722106</v>
          </cell>
          <cell r="N79">
            <v>691860</v>
          </cell>
          <cell r="O79">
            <v>9606667</v>
          </cell>
          <cell r="P79">
            <v>4896266</v>
          </cell>
          <cell r="R79">
            <v>1903353</v>
          </cell>
          <cell r="S79">
            <v>3281906</v>
          </cell>
          <cell r="T79">
            <v>7442</v>
          </cell>
          <cell r="U79">
            <v>3722106</v>
          </cell>
          <cell r="V79">
            <v>691860</v>
          </cell>
          <cell r="X79">
            <v>9606667</v>
          </cell>
          <cell r="Y79">
            <v>0</v>
          </cell>
          <cell r="Z79">
            <v>9606667</v>
          </cell>
          <cell r="AA79">
            <v>4896266</v>
          </cell>
          <cell r="AB79">
            <v>0</v>
          </cell>
          <cell r="AC79">
            <v>9606667</v>
          </cell>
          <cell r="AD79">
            <v>2646583.3940601875</v>
          </cell>
          <cell r="AE79">
            <v>2249682.6059398125</v>
          </cell>
          <cell r="AF79">
            <v>5192701</v>
          </cell>
          <cell r="AG79">
            <v>4413966</v>
          </cell>
          <cell r="AH79">
            <v>0</v>
          </cell>
          <cell r="AI79">
            <v>4896266</v>
          </cell>
          <cell r="AJ79">
            <v>0</v>
          </cell>
          <cell r="AK79">
            <v>0</v>
          </cell>
          <cell r="AL79">
            <v>210875.81203907193</v>
          </cell>
          <cell r="AM79">
            <v>66560.740000000005</v>
          </cell>
          <cell r="AN79">
            <v>0</v>
          </cell>
          <cell r="AO79">
            <v>2004.5072815152816</v>
          </cell>
          <cell r="AP79">
            <v>0</v>
          </cell>
          <cell r="AQ79">
            <v>19112</v>
          </cell>
          <cell r="AR79">
            <v>-17107.492718484718</v>
          </cell>
          <cell r="AS79">
            <v>0</v>
          </cell>
          <cell r="AT79">
            <v>144315.07203907191</v>
          </cell>
          <cell r="AU79">
            <v>0</v>
          </cell>
          <cell r="AV79">
            <v>23994.002700079596</v>
          </cell>
          <cell r="AW79">
            <v>0</v>
          </cell>
        </row>
        <row r="80">
          <cell r="A80" t="str">
            <v>200226190A</v>
          </cell>
          <cell r="B80" t="str">
            <v>MERCY HOSPITAL HEALDTON INC</v>
          </cell>
          <cell r="C80" t="str">
            <v>No</v>
          </cell>
          <cell r="D80">
            <v>1</v>
          </cell>
          <cell r="E80">
            <v>12</v>
          </cell>
          <cell r="F80">
            <v>371310</v>
          </cell>
          <cell r="G80">
            <v>42186</v>
          </cell>
          <cell r="H80">
            <v>42551</v>
          </cell>
          <cell r="I80">
            <v>1</v>
          </cell>
          <cell r="J80">
            <v>1465173</v>
          </cell>
          <cell r="K80">
            <v>2362733</v>
          </cell>
          <cell r="L80">
            <v>0</v>
          </cell>
          <cell r="M80">
            <v>7872857</v>
          </cell>
          <cell r="N80">
            <v>0</v>
          </cell>
          <cell r="O80">
            <v>11913505</v>
          </cell>
          <cell r="P80">
            <v>6025526</v>
          </cell>
          <cell r="R80">
            <v>1465173</v>
          </cell>
          <cell r="S80">
            <v>2362733</v>
          </cell>
          <cell r="T80">
            <v>0</v>
          </cell>
          <cell r="U80">
            <v>7872857</v>
          </cell>
          <cell r="V80">
            <v>0</v>
          </cell>
          <cell r="X80">
            <v>11700763</v>
          </cell>
          <cell r="Y80">
            <v>0</v>
          </cell>
          <cell r="Z80">
            <v>11913505</v>
          </cell>
          <cell r="AA80">
            <v>6025526</v>
          </cell>
          <cell r="AB80">
            <v>0</v>
          </cell>
          <cell r="AC80">
            <v>11700763</v>
          </cell>
          <cell r="AD80">
            <v>1936050.4846018027</v>
          </cell>
          <cell r="AE80">
            <v>3981876.4123389376</v>
          </cell>
          <cell r="AF80">
            <v>3827906</v>
          </cell>
          <cell r="AG80">
            <v>7872857</v>
          </cell>
          <cell r="AH80">
            <v>0</v>
          </cell>
          <cell r="AI80">
            <v>5917926.8969407398</v>
          </cell>
          <cell r="AJ80">
            <v>0</v>
          </cell>
          <cell r="AK80">
            <v>0</v>
          </cell>
          <cell r="AL80">
            <v>290591.34178626299</v>
          </cell>
          <cell r="AM80">
            <v>11151.730000000003</v>
          </cell>
          <cell r="AN80">
            <v>0</v>
          </cell>
          <cell r="AO80">
            <v>43761.623626922563</v>
          </cell>
          <cell r="AP80">
            <v>0</v>
          </cell>
          <cell r="AQ80">
            <v>3729</v>
          </cell>
          <cell r="AR80">
            <v>40032.623626922563</v>
          </cell>
          <cell r="AS80">
            <v>0</v>
          </cell>
          <cell r="AT80">
            <v>279439.61178626301</v>
          </cell>
          <cell r="AU80">
            <v>0</v>
          </cell>
          <cell r="AV80">
            <v>345907.44215589832</v>
          </cell>
          <cell r="AW80">
            <v>0</v>
          </cell>
        </row>
        <row r="81">
          <cell r="A81" t="str">
            <v>200521810B</v>
          </cell>
          <cell r="B81" t="str">
            <v>MERCY HOSPITAL KINGFISHER, INC</v>
          </cell>
          <cell r="C81" t="str">
            <v>No</v>
          </cell>
          <cell r="D81">
            <v>1</v>
          </cell>
          <cell r="E81">
            <v>12</v>
          </cell>
          <cell r="F81">
            <v>371313</v>
          </cell>
          <cell r="G81">
            <v>42186</v>
          </cell>
          <cell r="H81">
            <v>42551</v>
          </cell>
          <cell r="I81">
            <v>1</v>
          </cell>
          <cell r="J81">
            <v>2138863</v>
          </cell>
          <cell r="K81">
            <v>3756808</v>
          </cell>
          <cell r="L81">
            <v>0</v>
          </cell>
          <cell r="M81">
            <v>22882724</v>
          </cell>
          <cell r="N81">
            <v>0</v>
          </cell>
          <cell r="O81">
            <v>28778395</v>
          </cell>
          <cell r="P81">
            <v>11832973</v>
          </cell>
          <cell r="Q81">
            <v>0</v>
          </cell>
          <cell r="R81">
            <v>2138863</v>
          </cell>
          <cell r="S81">
            <v>3756808</v>
          </cell>
          <cell r="T81">
            <v>0</v>
          </cell>
          <cell r="U81">
            <v>22882724</v>
          </cell>
          <cell r="V81">
            <v>0</v>
          </cell>
          <cell r="W81">
            <v>0</v>
          </cell>
          <cell r="X81">
            <v>28778395</v>
          </cell>
          <cell r="Y81">
            <v>0</v>
          </cell>
          <cell r="Z81">
            <v>28778395</v>
          </cell>
          <cell r="AA81">
            <v>11832973</v>
          </cell>
          <cell r="AB81">
            <v>0</v>
          </cell>
          <cell r="AC81">
            <v>28778395</v>
          </cell>
          <cell r="AD81">
            <v>2424155.8905520272</v>
          </cell>
          <cell r="AE81">
            <v>9408817.1094479728</v>
          </cell>
          <cell r="AF81">
            <v>5895671</v>
          </cell>
          <cell r="AG81">
            <v>22882724</v>
          </cell>
          <cell r="AH81">
            <v>0</v>
          </cell>
          <cell r="AI81">
            <v>11832973</v>
          </cell>
          <cell r="AJ81">
            <v>0</v>
          </cell>
          <cell r="AK81">
            <v>0</v>
          </cell>
          <cell r="AL81">
            <v>344344.88274039782</v>
          </cell>
          <cell r="AM81">
            <v>56003.23000000001</v>
          </cell>
          <cell r="AN81">
            <v>0</v>
          </cell>
          <cell r="AO81">
            <v>34726.152344115399</v>
          </cell>
          <cell r="AP81">
            <v>0</v>
          </cell>
          <cell r="AQ81">
            <v>51613</v>
          </cell>
          <cell r="AR81">
            <v>-16886.847655884601</v>
          </cell>
          <cell r="AS81">
            <v>0</v>
          </cell>
          <cell r="AT81">
            <v>288341.65274039784</v>
          </cell>
          <cell r="AU81">
            <v>0</v>
          </cell>
          <cell r="AV81">
            <v>286346.7867394003</v>
          </cell>
          <cell r="AW81">
            <v>0</v>
          </cell>
        </row>
        <row r="82">
          <cell r="A82" t="str">
            <v>200425410C</v>
          </cell>
          <cell r="B82" t="str">
            <v>MERCY HOSPITAL LOGAN COUNTY (LOGAN MEDICAL CENTER)</v>
          </cell>
          <cell r="C82" t="str">
            <v>No</v>
          </cell>
          <cell r="D82">
            <v>1</v>
          </cell>
          <cell r="E82">
            <v>12</v>
          </cell>
          <cell r="F82">
            <v>371317</v>
          </cell>
          <cell r="G82">
            <v>42186</v>
          </cell>
          <cell r="H82">
            <v>42551</v>
          </cell>
          <cell r="I82">
            <v>1</v>
          </cell>
          <cell r="J82">
            <v>5556743</v>
          </cell>
          <cell r="K82">
            <v>7881300</v>
          </cell>
          <cell r="L82">
            <v>841198</v>
          </cell>
          <cell r="M82">
            <v>17729962</v>
          </cell>
          <cell r="N82">
            <v>7436964</v>
          </cell>
          <cell r="O82">
            <v>44826591</v>
          </cell>
          <cell r="P82">
            <v>18468947</v>
          </cell>
          <cell r="Q82">
            <v>0</v>
          </cell>
          <cell r="R82">
            <v>5556743</v>
          </cell>
          <cell r="S82">
            <v>7881300</v>
          </cell>
          <cell r="T82">
            <v>841198</v>
          </cell>
          <cell r="U82">
            <v>17729962</v>
          </cell>
          <cell r="V82">
            <v>7436964</v>
          </cell>
          <cell r="W82">
            <v>0</v>
          </cell>
          <cell r="X82">
            <v>39446167</v>
          </cell>
          <cell r="Y82">
            <v>0</v>
          </cell>
          <cell r="Z82">
            <v>44826591</v>
          </cell>
          <cell r="AA82">
            <v>18468947</v>
          </cell>
          <cell r="AB82">
            <v>0</v>
          </cell>
          <cell r="AC82">
            <v>39446167</v>
          </cell>
          <cell r="AD82">
            <v>5883172.0045190807</v>
          </cell>
          <cell r="AE82">
            <v>10368993.315751404</v>
          </cell>
          <cell r="AF82">
            <v>14279241</v>
          </cell>
          <cell r="AG82">
            <v>25166926</v>
          </cell>
          <cell r="AH82">
            <v>0</v>
          </cell>
          <cell r="AI82">
            <v>16252165.320270484</v>
          </cell>
          <cell r="AJ82">
            <v>0</v>
          </cell>
          <cell r="AK82">
            <v>0</v>
          </cell>
          <cell r="AL82">
            <v>932504.70959627896</v>
          </cell>
          <cell r="AM82">
            <v>337188.37</v>
          </cell>
          <cell r="AN82">
            <v>0</v>
          </cell>
          <cell r="AO82">
            <v>97826.065063398739</v>
          </cell>
          <cell r="AP82">
            <v>0</v>
          </cell>
          <cell r="AQ82">
            <v>99261</v>
          </cell>
          <cell r="AR82">
            <v>-1434.9349366012611</v>
          </cell>
          <cell r="AS82">
            <v>0</v>
          </cell>
          <cell r="AT82">
            <v>595316.33959627897</v>
          </cell>
          <cell r="AU82">
            <v>0</v>
          </cell>
          <cell r="AV82">
            <v>502143.39663703658</v>
          </cell>
          <cell r="AW82">
            <v>0</v>
          </cell>
        </row>
        <row r="83">
          <cell r="A83" t="str">
            <v>200318440B</v>
          </cell>
          <cell r="B83" t="str">
            <v>MERCY HOSPITAL TISHOMINGO (JOHNSTON MEMORIAL HOSPITAL)</v>
          </cell>
          <cell r="C83" t="str">
            <v>No</v>
          </cell>
          <cell r="D83">
            <v>1</v>
          </cell>
          <cell r="E83">
            <v>12</v>
          </cell>
          <cell r="F83">
            <v>371304</v>
          </cell>
          <cell r="G83">
            <v>42186</v>
          </cell>
          <cell r="H83">
            <v>42551</v>
          </cell>
          <cell r="I83">
            <v>1</v>
          </cell>
          <cell r="J83">
            <v>2780988</v>
          </cell>
          <cell r="K83">
            <v>1965531</v>
          </cell>
          <cell r="L83">
            <v>0</v>
          </cell>
          <cell r="M83">
            <v>7791091</v>
          </cell>
          <cell r="N83">
            <v>0</v>
          </cell>
          <cell r="O83">
            <v>12537610</v>
          </cell>
          <cell r="P83">
            <v>6406067</v>
          </cell>
          <cell r="R83">
            <v>2780988</v>
          </cell>
          <cell r="S83">
            <v>1965531</v>
          </cell>
          <cell r="T83">
            <v>0</v>
          </cell>
          <cell r="U83">
            <v>7791091</v>
          </cell>
          <cell r="V83">
            <v>0</v>
          </cell>
          <cell r="W83">
            <v>0</v>
          </cell>
          <cell r="X83">
            <v>12537610</v>
          </cell>
          <cell r="Y83">
            <v>0</v>
          </cell>
          <cell r="Z83">
            <v>12537610</v>
          </cell>
          <cell r="AA83">
            <v>6406067</v>
          </cell>
          <cell r="AB83">
            <v>0</v>
          </cell>
          <cell r="AC83">
            <v>12537610</v>
          </cell>
          <cell r="AD83">
            <v>2425224.4830372771</v>
          </cell>
          <cell r="AE83">
            <v>3980842.5169627229</v>
          </cell>
          <cell r="AF83">
            <v>4746519</v>
          </cell>
          <cell r="AG83">
            <v>7791091</v>
          </cell>
          <cell r="AH83">
            <v>0</v>
          </cell>
          <cell r="AI83">
            <v>6406067.0000000009</v>
          </cell>
          <cell r="AJ83">
            <v>0</v>
          </cell>
          <cell r="AK83">
            <v>0</v>
          </cell>
          <cell r="AL83">
            <v>621625.26511525549</v>
          </cell>
          <cell r="AM83">
            <v>154364.26999999999</v>
          </cell>
          <cell r="AN83">
            <v>0</v>
          </cell>
          <cell r="AO83">
            <v>86704.624459056373</v>
          </cell>
          <cell r="AP83">
            <v>0</v>
          </cell>
          <cell r="AQ83">
            <v>97963</v>
          </cell>
          <cell r="AR83">
            <v>-11258.375540943627</v>
          </cell>
          <cell r="AS83">
            <v>0</v>
          </cell>
          <cell r="AT83">
            <v>467260.99511525547</v>
          </cell>
          <cell r="AU83">
            <v>0</v>
          </cell>
          <cell r="AV83">
            <v>388234.2934508344</v>
          </cell>
          <cell r="AW83">
            <v>0</v>
          </cell>
        </row>
        <row r="84">
          <cell r="A84" t="str">
            <v>200490030A</v>
          </cell>
          <cell r="B84" t="str">
            <v>MERCY HOSPITAL WATONGA INC</v>
          </cell>
          <cell r="C84" t="str">
            <v>No</v>
          </cell>
          <cell r="D84">
            <v>1</v>
          </cell>
          <cell r="E84">
            <v>12</v>
          </cell>
          <cell r="F84">
            <v>371302</v>
          </cell>
          <cell r="G84">
            <v>42186</v>
          </cell>
          <cell r="H84">
            <v>42551</v>
          </cell>
          <cell r="I84">
            <v>1</v>
          </cell>
          <cell r="J84">
            <v>1548041</v>
          </cell>
          <cell r="K84">
            <v>1561814</v>
          </cell>
          <cell r="L84">
            <v>373295</v>
          </cell>
          <cell r="M84">
            <v>5107028</v>
          </cell>
          <cell r="N84">
            <v>5261392</v>
          </cell>
          <cell r="O84">
            <v>13851570</v>
          </cell>
          <cell r="P84">
            <v>6654548</v>
          </cell>
          <cell r="R84">
            <v>1548041</v>
          </cell>
          <cell r="S84">
            <v>1561814</v>
          </cell>
          <cell r="T84">
            <v>373295</v>
          </cell>
          <cell r="U84">
            <v>5107028</v>
          </cell>
          <cell r="V84">
            <v>5261392</v>
          </cell>
          <cell r="X84">
            <v>13851570</v>
          </cell>
          <cell r="Y84">
            <v>0</v>
          </cell>
          <cell r="Z84">
            <v>13851570</v>
          </cell>
          <cell r="AA84">
            <v>6654548</v>
          </cell>
          <cell r="AB84">
            <v>0</v>
          </cell>
          <cell r="AC84">
            <v>13851570</v>
          </cell>
          <cell r="AD84">
            <v>1673369.0741338346</v>
          </cell>
          <cell r="AE84">
            <v>4981178.9258661652</v>
          </cell>
          <cell r="AF84">
            <v>3483150</v>
          </cell>
          <cell r="AG84">
            <v>10368420</v>
          </cell>
          <cell r="AH84">
            <v>0</v>
          </cell>
          <cell r="AI84">
            <v>6654548</v>
          </cell>
          <cell r="AJ84">
            <v>0</v>
          </cell>
          <cell r="AK84">
            <v>0</v>
          </cell>
          <cell r="AL84">
            <v>481078.99222937884</v>
          </cell>
          <cell r="AM84">
            <v>104612.97999999998</v>
          </cell>
          <cell r="AN84">
            <v>0</v>
          </cell>
          <cell r="AO84">
            <v>168058.49997606367</v>
          </cell>
          <cell r="AP84">
            <v>0</v>
          </cell>
          <cell r="AQ84">
            <v>23837</v>
          </cell>
          <cell r="AR84">
            <v>144221.49997606367</v>
          </cell>
          <cell r="AS84">
            <v>0</v>
          </cell>
          <cell r="AT84">
            <v>376466.01222937886</v>
          </cell>
          <cell r="AU84">
            <v>0</v>
          </cell>
          <cell r="AV84">
            <v>365241.80350285728</v>
          </cell>
          <cell r="AW84">
            <v>0</v>
          </cell>
        </row>
        <row r="85">
          <cell r="A85" t="str">
            <v>100699360A</v>
          </cell>
          <cell r="B85" t="str">
            <v>NEWMAN MEMORIAL HSP</v>
          </cell>
          <cell r="C85" t="str">
            <v>Yes</v>
          </cell>
          <cell r="D85">
            <v>1</v>
          </cell>
          <cell r="E85">
            <v>12</v>
          </cell>
          <cell r="F85">
            <v>370007</v>
          </cell>
          <cell r="G85">
            <v>42370</v>
          </cell>
          <cell r="H85">
            <v>42735</v>
          </cell>
          <cell r="I85">
            <v>1</v>
          </cell>
          <cell r="J85">
            <v>582044</v>
          </cell>
          <cell r="K85">
            <v>443932</v>
          </cell>
          <cell r="L85">
            <v>0</v>
          </cell>
          <cell r="M85">
            <v>3887333</v>
          </cell>
          <cell r="N85">
            <v>1624215</v>
          </cell>
          <cell r="O85">
            <v>6537524</v>
          </cell>
          <cell r="P85">
            <v>2949912</v>
          </cell>
          <cell r="R85">
            <v>582044</v>
          </cell>
          <cell r="S85">
            <v>443932</v>
          </cell>
          <cell r="T85">
            <v>0</v>
          </cell>
          <cell r="U85">
            <v>3887333</v>
          </cell>
          <cell r="V85">
            <v>1624215</v>
          </cell>
          <cell r="X85">
            <v>6537524</v>
          </cell>
          <cell r="Y85">
            <v>0</v>
          </cell>
          <cell r="Z85">
            <v>6537524</v>
          </cell>
          <cell r="AA85">
            <v>2949912</v>
          </cell>
          <cell r="AB85">
            <v>0</v>
          </cell>
          <cell r="AC85">
            <v>6537524</v>
          </cell>
          <cell r="AD85">
            <v>462948.80357028136</v>
          </cell>
          <cell r="AE85">
            <v>2486963.1964297188</v>
          </cell>
          <cell r="AF85">
            <v>1025976</v>
          </cell>
          <cell r="AG85">
            <v>5511548</v>
          </cell>
          <cell r="AH85">
            <v>0</v>
          </cell>
          <cell r="AI85">
            <v>2949912</v>
          </cell>
          <cell r="AJ85">
            <v>0</v>
          </cell>
          <cell r="AK85">
            <v>0</v>
          </cell>
          <cell r="AL85">
            <v>40243.86</v>
          </cell>
          <cell r="AM85">
            <v>4608.54</v>
          </cell>
          <cell r="AN85">
            <v>0</v>
          </cell>
          <cell r="AO85">
            <v>4965.3872785913563</v>
          </cell>
          <cell r="AP85">
            <v>0</v>
          </cell>
          <cell r="AQ85">
            <v>0</v>
          </cell>
          <cell r="AR85">
            <v>4965.3872785913563</v>
          </cell>
          <cell r="AS85">
            <v>0</v>
          </cell>
          <cell r="AT85">
            <v>35635.32</v>
          </cell>
          <cell r="AU85">
            <v>0</v>
          </cell>
          <cell r="AV85">
            <v>44910.104252281904</v>
          </cell>
          <cell r="AW85">
            <v>0</v>
          </cell>
        </row>
        <row r="86">
          <cell r="A86" t="str">
            <v>200231400B</v>
          </cell>
          <cell r="B86" t="str">
            <v xml:space="preserve">PRAGUE COMMUNITY HOSPITAL (CAH ACQUISITION COMPANY #7 LLC) </v>
          </cell>
          <cell r="C86" t="str">
            <v>No</v>
          </cell>
          <cell r="D86">
            <v>1</v>
          </cell>
          <cell r="E86">
            <v>12</v>
          </cell>
          <cell r="F86">
            <v>371301</v>
          </cell>
          <cell r="G86">
            <v>42278</v>
          </cell>
          <cell r="H86">
            <v>42643</v>
          </cell>
          <cell r="I86">
            <v>1</v>
          </cell>
          <cell r="J86">
            <v>721530</v>
          </cell>
          <cell r="K86">
            <v>971879</v>
          </cell>
          <cell r="L86">
            <v>36526</v>
          </cell>
          <cell r="M86">
            <v>7004480</v>
          </cell>
          <cell r="N86">
            <v>2529180</v>
          </cell>
          <cell r="O86">
            <v>12743985</v>
          </cell>
          <cell r="P86">
            <v>4497072</v>
          </cell>
          <cell r="Q86">
            <v>0</v>
          </cell>
          <cell r="R86">
            <v>721530</v>
          </cell>
          <cell r="S86">
            <v>971879</v>
          </cell>
          <cell r="T86">
            <v>36526</v>
          </cell>
          <cell r="U86">
            <v>7004480</v>
          </cell>
          <cell r="V86">
            <v>2529180</v>
          </cell>
          <cell r="W86">
            <v>0</v>
          </cell>
          <cell r="X86">
            <v>11263595</v>
          </cell>
          <cell r="Y86">
            <v>0</v>
          </cell>
          <cell r="Z86">
            <v>12743985</v>
          </cell>
          <cell r="AA86">
            <v>4497072</v>
          </cell>
          <cell r="AB86">
            <v>0</v>
          </cell>
          <cell r="AC86">
            <v>11263595</v>
          </cell>
          <cell r="AD86">
            <v>610456.01123353478</v>
          </cell>
          <cell r="AE86">
            <v>3364218.9192407238</v>
          </cell>
          <cell r="AF86">
            <v>1729935</v>
          </cell>
          <cell r="AG86">
            <v>9533660</v>
          </cell>
          <cell r="AH86">
            <v>0</v>
          </cell>
          <cell r="AI86">
            <v>3974674.930474259</v>
          </cell>
          <cell r="AJ86">
            <v>0</v>
          </cell>
          <cell r="AK86">
            <v>0</v>
          </cell>
          <cell r="AL86">
            <v>227276.30894088067</v>
          </cell>
          <cell r="AM86">
            <v>24013.4</v>
          </cell>
          <cell r="AN86">
            <v>0</v>
          </cell>
          <cell r="AO86">
            <v>45011.347005490177</v>
          </cell>
          <cell r="AP86">
            <v>0</v>
          </cell>
          <cell r="AQ86">
            <v>9077</v>
          </cell>
          <cell r="AR86">
            <v>35934.347005490177</v>
          </cell>
          <cell r="AS86">
            <v>0</v>
          </cell>
          <cell r="AT86">
            <v>203262.90894088068</v>
          </cell>
          <cell r="AU86">
            <v>0</v>
          </cell>
          <cell r="AV86">
            <v>241654.33439354241</v>
          </cell>
          <cell r="AW86">
            <v>0</v>
          </cell>
        </row>
        <row r="87">
          <cell r="A87" t="str">
            <v>200740630B</v>
          </cell>
          <cell r="B87" t="str">
            <v>QUARTZ MOUNTAIN MEDICAL CENTER (MANGUM CITY HOSPITAL)</v>
          </cell>
          <cell r="C87" t="str">
            <v>No</v>
          </cell>
          <cell r="D87">
            <v>1</v>
          </cell>
          <cell r="E87">
            <v>12</v>
          </cell>
          <cell r="F87">
            <v>371330</v>
          </cell>
          <cell r="G87">
            <v>42370</v>
          </cell>
          <cell r="H87">
            <v>42735</v>
          </cell>
          <cell r="I87">
            <v>1</v>
          </cell>
          <cell r="J87">
            <v>595718</v>
          </cell>
          <cell r="K87">
            <v>1664818</v>
          </cell>
          <cell r="L87">
            <v>8035</v>
          </cell>
          <cell r="M87">
            <v>75586132</v>
          </cell>
          <cell r="N87">
            <v>5885481</v>
          </cell>
          <cell r="O87">
            <v>85425479</v>
          </cell>
          <cell r="P87">
            <v>18051843</v>
          </cell>
          <cell r="R87">
            <v>595718</v>
          </cell>
          <cell r="S87">
            <v>1664818</v>
          </cell>
          <cell r="T87">
            <v>8035</v>
          </cell>
          <cell r="U87">
            <v>75586132</v>
          </cell>
          <cell r="V87">
            <v>5885481</v>
          </cell>
          <cell r="X87">
            <v>83740184</v>
          </cell>
          <cell r="Y87">
            <v>0</v>
          </cell>
          <cell r="Z87">
            <v>85425479</v>
          </cell>
          <cell r="AA87">
            <v>18051843</v>
          </cell>
          <cell r="AB87">
            <v>0</v>
          </cell>
          <cell r="AC87">
            <v>83740184</v>
          </cell>
          <cell r="AD87">
            <v>479387.27421537781</v>
          </cell>
          <cell r="AE87">
            <v>17216324.497668419</v>
          </cell>
          <cell r="AF87">
            <v>2268571</v>
          </cell>
          <cell r="AG87">
            <v>81471613</v>
          </cell>
          <cell r="AH87">
            <v>0</v>
          </cell>
          <cell r="AI87">
            <v>17695711.771883797</v>
          </cell>
          <cell r="AJ87">
            <v>0</v>
          </cell>
          <cell r="AK87">
            <v>0</v>
          </cell>
          <cell r="AL87">
            <v>332768.4272022685</v>
          </cell>
          <cell r="AM87">
            <v>83492.03</v>
          </cell>
          <cell r="AN87">
            <v>0</v>
          </cell>
          <cell r="AO87">
            <v>122544.73367658633</v>
          </cell>
          <cell r="AP87">
            <v>0</v>
          </cell>
          <cell r="AQ87">
            <v>0</v>
          </cell>
          <cell r="AR87">
            <v>122544.73367658633</v>
          </cell>
          <cell r="AS87">
            <v>0</v>
          </cell>
          <cell r="AT87">
            <v>249276.39720226853</v>
          </cell>
          <cell r="AU87">
            <v>0</v>
          </cell>
          <cell r="AV87">
            <v>300570.37090148893</v>
          </cell>
          <cell r="AW87">
            <v>0</v>
          </cell>
        </row>
        <row r="88">
          <cell r="A88" t="str">
            <v>100699550A</v>
          </cell>
          <cell r="B88" t="str">
            <v>ST JOHN SAPULPA INC</v>
          </cell>
          <cell r="C88" t="str">
            <v>No</v>
          </cell>
          <cell r="D88">
            <v>1</v>
          </cell>
          <cell r="E88">
            <v>12</v>
          </cell>
          <cell r="F88">
            <v>371312</v>
          </cell>
          <cell r="G88">
            <v>42278</v>
          </cell>
          <cell r="H88">
            <v>42643</v>
          </cell>
          <cell r="I88">
            <v>1</v>
          </cell>
          <cell r="J88">
            <v>8671815</v>
          </cell>
          <cell r="K88">
            <v>6642033</v>
          </cell>
          <cell r="L88">
            <v>217564</v>
          </cell>
          <cell r="M88">
            <v>29196747</v>
          </cell>
          <cell r="N88">
            <v>30273183</v>
          </cell>
          <cell r="O88">
            <v>75002579</v>
          </cell>
          <cell r="P88">
            <v>20056254</v>
          </cell>
          <cell r="R88">
            <v>8671815</v>
          </cell>
          <cell r="S88">
            <v>6642033</v>
          </cell>
          <cell r="T88">
            <v>217564</v>
          </cell>
          <cell r="U88">
            <v>29196747</v>
          </cell>
          <cell r="V88">
            <v>30273183</v>
          </cell>
          <cell r="X88">
            <v>75001342</v>
          </cell>
          <cell r="Y88">
            <v>0</v>
          </cell>
          <cell r="Z88">
            <v>75002579</v>
          </cell>
          <cell r="AA88">
            <v>20056254</v>
          </cell>
          <cell r="AB88">
            <v>0</v>
          </cell>
          <cell r="AC88">
            <v>75001342</v>
          </cell>
          <cell r="AD88">
            <v>4153216.4387393668</v>
          </cell>
          <cell r="AE88">
            <v>15902706.778152522</v>
          </cell>
          <cell r="AF88">
            <v>15531412</v>
          </cell>
          <cell r="AG88">
            <v>59469930</v>
          </cell>
          <cell r="AH88">
            <v>0</v>
          </cell>
          <cell r="AI88">
            <v>20055923.216891889</v>
          </cell>
          <cell r="AJ88">
            <v>0</v>
          </cell>
          <cell r="AK88">
            <v>0</v>
          </cell>
          <cell r="AL88">
            <v>1853387.7261949119</v>
          </cell>
          <cell r="AM88">
            <v>106850.14</v>
          </cell>
          <cell r="AN88">
            <v>0</v>
          </cell>
          <cell r="AO88">
            <v>141895.78055137605</v>
          </cell>
          <cell r="AP88">
            <v>0</v>
          </cell>
          <cell r="AQ88">
            <v>3896</v>
          </cell>
          <cell r="AR88">
            <v>137999.78055137605</v>
          </cell>
          <cell r="AS88">
            <v>0</v>
          </cell>
          <cell r="AT88">
            <v>1746537.586194912</v>
          </cell>
          <cell r="AU88">
            <v>0</v>
          </cell>
          <cell r="AV88">
            <v>1018633.0501739262</v>
          </cell>
          <cell r="AW88">
            <v>0</v>
          </cell>
        </row>
        <row r="89">
          <cell r="A89" t="str">
            <v>200125010B</v>
          </cell>
          <cell r="B89" t="str">
            <v>STROUD REGIONAL MEDICAL CENTER</v>
          </cell>
          <cell r="C89" t="str">
            <v>No</v>
          </cell>
          <cell r="D89">
            <v>1</v>
          </cell>
          <cell r="E89">
            <v>12</v>
          </cell>
          <cell r="F89">
            <v>371316</v>
          </cell>
          <cell r="G89">
            <v>42278</v>
          </cell>
          <cell r="H89">
            <v>42643</v>
          </cell>
          <cell r="I89">
            <v>1</v>
          </cell>
          <cell r="J89">
            <v>1315547</v>
          </cell>
          <cell r="K89">
            <v>1754869</v>
          </cell>
          <cell r="L89">
            <v>131011</v>
          </cell>
          <cell r="M89">
            <v>6216238</v>
          </cell>
          <cell r="N89">
            <v>2645681</v>
          </cell>
          <cell r="O89">
            <v>13060924</v>
          </cell>
          <cell r="P89">
            <v>12171924</v>
          </cell>
          <cell r="R89">
            <v>1315547</v>
          </cell>
          <cell r="S89">
            <v>1754869</v>
          </cell>
          <cell r="T89">
            <v>131011</v>
          </cell>
          <cell r="U89">
            <v>6216238</v>
          </cell>
          <cell r="V89">
            <v>2645681</v>
          </cell>
          <cell r="X89">
            <v>12063346</v>
          </cell>
          <cell r="Y89">
            <v>0</v>
          </cell>
          <cell r="Z89">
            <v>13060924</v>
          </cell>
          <cell r="AA89">
            <v>12171924</v>
          </cell>
          <cell r="AB89">
            <v>0</v>
          </cell>
          <cell r="AC89">
            <v>12063346</v>
          </cell>
          <cell r="AD89">
            <v>2983519.8593566581</v>
          </cell>
          <cell r="AE89">
            <v>8258726.9141261373</v>
          </cell>
          <cell r="AF89">
            <v>3201427</v>
          </cell>
          <cell r="AG89">
            <v>8861919</v>
          </cell>
          <cell r="AH89">
            <v>0</v>
          </cell>
          <cell r="AI89">
            <v>11242246.773482794</v>
          </cell>
          <cell r="AJ89">
            <v>0</v>
          </cell>
          <cell r="AK89">
            <v>0</v>
          </cell>
          <cell r="AL89">
            <v>327263.83416234615</v>
          </cell>
          <cell r="AM89">
            <v>41248.260000000009</v>
          </cell>
          <cell r="AN89">
            <v>0</v>
          </cell>
          <cell r="AO89">
            <v>72904.389898281835</v>
          </cell>
          <cell r="AP89">
            <v>0</v>
          </cell>
          <cell r="AQ89">
            <v>94101</v>
          </cell>
          <cell r="AR89">
            <v>-21196.610101718165</v>
          </cell>
          <cell r="AS89">
            <v>0</v>
          </cell>
          <cell r="AT89">
            <v>286015.57416234614</v>
          </cell>
          <cell r="AU89">
            <v>0</v>
          </cell>
          <cell r="AV89">
            <v>1846380.411416631</v>
          </cell>
          <cell r="AW89">
            <v>0</v>
          </cell>
        </row>
        <row r="90">
          <cell r="A90" t="str">
            <v>200125200B</v>
          </cell>
          <cell r="B90" t="str">
            <v>THE PHYSICIANS HOSPITAL IN ANADARKO</v>
          </cell>
          <cell r="C90" t="str">
            <v>No</v>
          </cell>
          <cell r="D90">
            <v>1</v>
          </cell>
          <cell r="E90">
            <v>12</v>
          </cell>
          <cell r="F90">
            <v>371314</v>
          </cell>
          <cell r="G90">
            <v>42278</v>
          </cell>
          <cell r="H90">
            <v>42643</v>
          </cell>
          <cell r="I90">
            <v>1</v>
          </cell>
          <cell r="J90">
            <v>1716689</v>
          </cell>
          <cell r="K90">
            <v>2723638</v>
          </cell>
          <cell r="L90">
            <v>33298</v>
          </cell>
          <cell r="M90">
            <v>20489496</v>
          </cell>
          <cell r="N90">
            <v>3888442</v>
          </cell>
          <cell r="O90">
            <v>30196407</v>
          </cell>
          <cell r="P90">
            <v>23379989</v>
          </cell>
          <cell r="R90">
            <v>1716689</v>
          </cell>
          <cell r="S90">
            <v>2723638</v>
          </cell>
          <cell r="T90">
            <v>33298</v>
          </cell>
          <cell r="U90">
            <v>20489496</v>
          </cell>
          <cell r="V90">
            <v>3888442</v>
          </cell>
          <cell r="X90">
            <v>28851563</v>
          </cell>
          <cell r="Y90">
            <v>0</v>
          </cell>
          <cell r="Z90">
            <v>30196407</v>
          </cell>
          <cell r="AA90">
            <v>23379989</v>
          </cell>
          <cell r="AB90">
            <v>0</v>
          </cell>
          <cell r="AC90">
            <v>28851563</v>
          </cell>
          <cell r="AD90">
            <v>3463766.5100395884</v>
          </cell>
          <cell r="AE90">
            <v>18874958.278403189</v>
          </cell>
          <cell r="AF90">
            <v>4473625</v>
          </cell>
          <cell r="AG90">
            <v>24377938</v>
          </cell>
          <cell r="AH90">
            <v>0</v>
          </cell>
          <cell r="AI90">
            <v>22338724.788442776</v>
          </cell>
          <cell r="AJ90">
            <v>0</v>
          </cell>
          <cell r="AK90">
            <v>0</v>
          </cell>
          <cell r="AL90">
            <v>687001.56768757035</v>
          </cell>
          <cell r="AM90">
            <v>119228.55999999997</v>
          </cell>
          <cell r="AN90">
            <v>0</v>
          </cell>
          <cell r="AO90">
            <v>386433.05010664754</v>
          </cell>
          <cell r="AP90">
            <v>0</v>
          </cell>
          <cell r="AQ90">
            <v>420329</v>
          </cell>
          <cell r="AR90">
            <v>-33895.949893352459</v>
          </cell>
          <cell r="AS90">
            <v>0</v>
          </cell>
          <cell r="AT90">
            <v>567773.00768757041</v>
          </cell>
          <cell r="AU90">
            <v>0</v>
          </cell>
          <cell r="AV90">
            <v>2740605.2373811016</v>
          </cell>
          <cell r="AW90">
            <v>0</v>
          </cell>
        </row>
        <row r="91">
          <cell r="A91">
            <v>0</v>
          </cell>
          <cell r="B91">
            <v>0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R91">
            <v>0</v>
          </cell>
          <cell r="Y91">
            <v>0</v>
          </cell>
          <cell r="AB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</row>
        <row r="92">
          <cell r="A92">
            <v>0</v>
          </cell>
          <cell r="B92" t="str">
            <v>Private Excluded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</row>
        <row r="93">
          <cell r="A93" t="str">
            <v>200080160A</v>
          </cell>
          <cell r="B93" t="str">
            <v>CHG CORNERSTONE HOSPITAL OF OKLAHOMA - SHAWNEE (SOLARA HOSPITAL SHAWNEE LLC)</v>
          </cell>
          <cell r="C93" t="str">
            <v>Yes</v>
          </cell>
          <cell r="D93">
            <v>1</v>
          </cell>
          <cell r="E93">
            <v>12</v>
          </cell>
          <cell r="F93">
            <v>372019</v>
          </cell>
          <cell r="G93">
            <v>42248</v>
          </cell>
          <cell r="H93">
            <v>42613</v>
          </cell>
          <cell r="I93">
            <v>1</v>
          </cell>
          <cell r="J93">
            <v>24708689</v>
          </cell>
          <cell r="K93">
            <v>35595269</v>
          </cell>
          <cell r="L93">
            <v>0</v>
          </cell>
          <cell r="M93">
            <v>10400</v>
          </cell>
          <cell r="N93">
            <v>0</v>
          </cell>
          <cell r="O93">
            <v>60314358</v>
          </cell>
          <cell r="P93">
            <v>12730706</v>
          </cell>
          <cell r="R93">
            <v>24708689</v>
          </cell>
          <cell r="S93">
            <v>35595269</v>
          </cell>
          <cell r="T93">
            <v>0</v>
          </cell>
          <cell r="U93">
            <v>10400</v>
          </cell>
          <cell r="V93">
            <v>0</v>
          </cell>
          <cell r="X93">
            <v>60314358</v>
          </cell>
          <cell r="Y93">
            <v>0</v>
          </cell>
          <cell r="Z93">
            <v>60314358</v>
          </cell>
          <cell r="AA93">
            <v>12730706</v>
          </cell>
          <cell r="AB93">
            <v>0</v>
          </cell>
          <cell r="AC93">
            <v>60314358</v>
          </cell>
          <cell r="AD93">
            <v>12728510.845367001</v>
          </cell>
          <cell r="AE93">
            <v>2195.1546329980001</v>
          </cell>
          <cell r="AF93">
            <v>60303958</v>
          </cell>
          <cell r="AG93">
            <v>10400</v>
          </cell>
          <cell r="AH93">
            <v>0</v>
          </cell>
          <cell r="AI93">
            <v>12730706</v>
          </cell>
          <cell r="AJ93">
            <v>0</v>
          </cell>
          <cell r="AK93">
            <v>0</v>
          </cell>
          <cell r="AL93">
            <v>738274.48</v>
          </cell>
          <cell r="AM93">
            <v>738274.48</v>
          </cell>
          <cell r="AN93">
            <v>0</v>
          </cell>
          <cell r="AO93">
            <v>-174434.24201797869</v>
          </cell>
          <cell r="AP93">
            <v>0</v>
          </cell>
          <cell r="AQ93">
            <v>0</v>
          </cell>
          <cell r="AR93">
            <v>-174434.24201797869</v>
          </cell>
          <cell r="AS93">
            <v>0</v>
          </cell>
          <cell r="AT93">
            <v>0</v>
          </cell>
          <cell r="AU93">
            <v>0</v>
          </cell>
          <cell r="AV93">
            <v>0</v>
          </cell>
          <cell r="AW93">
            <v>0</v>
          </cell>
        </row>
        <row r="94">
          <cell r="A94" t="str">
            <v>100746230B</v>
          </cell>
          <cell r="B94" t="str">
            <v>COMMUNITY HOSPITAL</v>
          </cell>
          <cell r="C94" t="str">
            <v>Yes</v>
          </cell>
          <cell r="D94">
            <v>1</v>
          </cell>
          <cell r="E94">
            <v>12</v>
          </cell>
          <cell r="F94">
            <v>370203</v>
          </cell>
          <cell r="G94">
            <v>42370</v>
          </cell>
          <cell r="H94">
            <v>42735</v>
          </cell>
          <cell r="I94">
            <v>1</v>
          </cell>
          <cell r="J94">
            <v>11142675</v>
          </cell>
          <cell r="K94">
            <v>161154803</v>
          </cell>
          <cell r="L94">
            <v>0</v>
          </cell>
          <cell r="M94">
            <v>331452164</v>
          </cell>
          <cell r="N94">
            <v>14505591</v>
          </cell>
          <cell r="O94">
            <v>518255233</v>
          </cell>
          <cell r="P94">
            <v>133909553</v>
          </cell>
          <cell r="R94">
            <v>11142675</v>
          </cell>
          <cell r="S94">
            <v>161154803</v>
          </cell>
          <cell r="T94">
            <v>0</v>
          </cell>
          <cell r="U94">
            <v>331452164</v>
          </cell>
          <cell r="V94">
            <v>14505591</v>
          </cell>
          <cell r="W94">
            <v>0</v>
          </cell>
          <cell r="X94">
            <v>518255233</v>
          </cell>
          <cell r="Y94">
            <v>0</v>
          </cell>
          <cell r="Z94">
            <v>518255233</v>
          </cell>
          <cell r="AA94">
            <v>133909553</v>
          </cell>
          <cell r="AB94">
            <v>0</v>
          </cell>
          <cell r="AC94">
            <v>518255233</v>
          </cell>
          <cell r="AD94">
            <v>44519141.907067508</v>
          </cell>
          <cell r="AE94">
            <v>89390411.092932507</v>
          </cell>
          <cell r="AF94">
            <v>172297478</v>
          </cell>
          <cell r="AG94">
            <v>345957755</v>
          </cell>
          <cell r="AH94">
            <v>0</v>
          </cell>
          <cell r="AI94">
            <v>133909552.99999999</v>
          </cell>
          <cell r="AJ94">
            <v>0</v>
          </cell>
          <cell r="AK94">
            <v>0</v>
          </cell>
          <cell r="AL94">
            <v>2600628.9624174396</v>
          </cell>
          <cell r="AM94">
            <v>916926.09</v>
          </cell>
          <cell r="AN94">
            <v>0</v>
          </cell>
          <cell r="AO94">
            <v>270065.87792383146</v>
          </cell>
          <cell r="AP94">
            <v>0</v>
          </cell>
          <cell r="AQ94">
            <v>0</v>
          </cell>
          <cell r="AR94">
            <v>270065.87792383146</v>
          </cell>
          <cell r="AS94">
            <v>0</v>
          </cell>
          <cell r="AT94">
            <v>1683702.8724174395</v>
          </cell>
          <cell r="AU94">
            <v>0</v>
          </cell>
          <cell r="AV94">
            <v>576938.28162578866</v>
          </cell>
          <cell r="AW94">
            <v>0</v>
          </cell>
        </row>
        <row r="95">
          <cell r="A95" t="str">
            <v>200119790A</v>
          </cell>
          <cell r="B95" t="str">
            <v>CORNERSTONE HOSPITAL OF OKLAHOMA - MUSKOGEE</v>
          </cell>
          <cell r="C95" t="str">
            <v>Yes</v>
          </cell>
          <cell r="D95">
            <v>1</v>
          </cell>
          <cell r="E95">
            <v>12</v>
          </cell>
          <cell r="F95">
            <v>372022</v>
          </cell>
          <cell r="G95">
            <v>42186</v>
          </cell>
          <cell r="H95">
            <v>42551</v>
          </cell>
          <cell r="I95">
            <v>1</v>
          </cell>
          <cell r="J95">
            <v>60842702</v>
          </cell>
          <cell r="K95">
            <v>93165100</v>
          </cell>
          <cell r="L95">
            <v>0</v>
          </cell>
          <cell r="M95">
            <v>22291</v>
          </cell>
          <cell r="N95">
            <v>0</v>
          </cell>
          <cell r="O95">
            <v>154030093</v>
          </cell>
          <cell r="P95">
            <v>29804273</v>
          </cell>
          <cell r="R95">
            <v>60842702</v>
          </cell>
          <cell r="S95">
            <v>93165100</v>
          </cell>
          <cell r="T95">
            <v>0</v>
          </cell>
          <cell r="U95">
            <v>22291</v>
          </cell>
          <cell r="V95">
            <v>0</v>
          </cell>
          <cell r="W95">
            <v>0</v>
          </cell>
          <cell r="X95">
            <v>154030093</v>
          </cell>
          <cell r="Y95">
            <v>0</v>
          </cell>
          <cell r="Z95">
            <v>154030093</v>
          </cell>
          <cell r="AA95">
            <v>29804273</v>
          </cell>
          <cell r="AB95">
            <v>0</v>
          </cell>
          <cell r="AC95">
            <v>154030093</v>
          </cell>
          <cell r="AD95">
            <v>29799959.771094508</v>
          </cell>
          <cell r="AE95">
            <v>4313.2289054905659</v>
          </cell>
          <cell r="AF95">
            <v>154007802</v>
          </cell>
          <cell r="AG95">
            <v>22291</v>
          </cell>
          <cell r="AH95">
            <v>0</v>
          </cell>
          <cell r="AI95">
            <v>29804273</v>
          </cell>
          <cell r="AJ95">
            <v>0</v>
          </cell>
          <cell r="AK95">
            <v>0</v>
          </cell>
          <cell r="AL95">
            <v>1137741.2000000002</v>
          </cell>
          <cell r="AM95">
            <v>1137741.2000000002</v>
          </cell>
          <cell r="AN95">
            <v>0</v>
          </cell>
          <cell r="AO95">
            <v>-253285.66002679104</v>
          </cell>
          <cell r="AP95">
            <v>0</v>
          </cell>
          <cell r="AQ95">
            <v>0</v>
          </cell>
          <cell r="AR95">
            <v>-253285.66002679104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</row>
        <row r="96">
          <cell r="A96" t="str">
            <v>100745350B</v>
          </cell>
          <cell r="B96" t="str">
            <v>LAKESIDE WOMEN'S HOSPITAL, L.L.C.</v>
          </cell>
          <cell r="C96" t="str">
            <v>Yes</v>
          </cell>
          <cell r="D96">
            <v>1</v>
          </cell>
          <cell r="E96">
            <v>12</v>
          </cell>
          <cell r="F96">
            <v>370199</v>
          </cell>
          <cell r="G96">
            <v>42186</v>
          </cell>
          <cell r="H96">
            <v>42551</v>
          </cell>
          <cell r="I96">
            <v>1</v>
          </cell>
          <cell r="J96">
            <v>24428400</v>
          </cell>
          <cell r="K96">
            <v>11969207</v>
          </cell>
          <cell r="L96">
            <v>3772</v>
          </cell>
          <cell r="M96">
            <v>40850225</v>
          </cell>
          <cell r="N96">
            <v>33093</v>
          </cell>
          <cell r="O96">
            <v>78989838</v>
          </cell>
          <cell r="P96">
            <v>24305016</v>
          </cell>
          <cell r="R96">
            <v>24428400</v>
          </cell>
          <cell r="S96">
            <v>11969207</v>
          </cell>
          <cell r="T96">
            <v>3772</v>
          </cell>
          <cell r="U96">
            <v>40850225</v>
          </cell>
          <cell r="V96">
            <v>33093</v>
          </cell>
          <cell r="W96">
            <v>0</v>
          </cell>
          <cell r="X96">
            <v>77284697</v>
          </cell>
          <cell r="Y96">
            <v>0</v>
          </cell>
          <cell r="Z96">
            <v>78989838</v>
          </cell>
          <cell r="AA96">
            <v>24305016</v>
          </cell>
          <cell r="AB96">
            <v>0</v>
          </cell>
          <cell r="AC96">
            <v>77284697</v>
          </cell>
          <cell r="AD96">
            <v>11200631.896688584</v>
          </cell>
          <cell r="AE96">
            <v>12579715.610039458</v>
          </cell>
          <cell r="AF96">
            <v>36401379</v>
          </cell>
          <cell r="AG96">
            <v>40883318</v>
          </cell>
          <cell r="AH96">
            <v>0</v>
          </cell>
          <cell r="AI96">
            <v>23780347.506728042</v>
          </cell>
          <cell r="AJ96">
            <v>0</v>
          </cell>
          <cell r="AK96">
            <v>0</v>
          </cell>
          <cell r="AL96">
            <v>1075556.2473721274</v>
          </cell>
          <cell r="AM96">
            <v>953429.57000000007</v>
          </cell>
          <cell r="AN96">
            <v>0</v>
          </cell>
          <cell r="AO96">
            <v>8191421.5584424343</v>
          </cell>
          <cell r="AP96">
            <v>0</v>
          </cell>
          <cell r="AQ96">
            <v>0</v>
          </cell>
          <cell r="AR96">
            <v>8191421.5584424343</v>
          </cell>
          <cell r="AS96">
            <v>0</v>
          </cell>
          <cell r="AT96">
            <v>122126.67737212733</v>
          </cell>
          <cell r="AU96">
            <v>0</v>
          </cell>
          <cell r="AV96">
            <v>54552.077520059524</v>
          </cell>
          <cell r="AW96">
            <v>0</v>
          </cell>
        </row>
        <row r="97">
          <cell r="A97" t="str">
            <v>200347120A</v>
          </cell>
          <cell r="B97" t="str">
            <v>LTAC HOSPITAL OF EDMOND, LLC</v>
          </cell>
          <cell r="C97" t="str">
            <v>Yes</v>
          </cell>
          <cell r="D97">
            <v>1</v>
          </cell>
          <cell r="E97">
            <v>12</v>
          </cell>
          <cell r="F97">
            <v>372005</v>
          </cell>
          <cell r="G97">
            <v>42156</v>
          </cell>
          <cell r="H97">
            <v>42521</v>
          </cell>
          <cell r="I97">
            <v>1</v>
          </cell>
          <cell r="J97">
            <v>14160581</v>
          </cell>
          <cell r="K97">
            <v>16123092</v>
          </cell>
          <cell r="L97">
            <v>0</v>
          </cell>
          <cell r="M97">
            <v>0</v>
          </cell>
          <cell r="N97">
            <v>0</v>
          </cell>
          <cell r="O97">
            <v>30283673</v>
          </cell>
          <cell r="P97">
            <v>17150104</v>
          </cell>
          <cell r="R97">
            <v>14160581</v>
          </cell>
          <cell r="S97">
            <v>16123092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30283673</v>
          </cell>
          <cell r="Y97">
            <v>0</v>
          </cell>
          <cell r="Z97">
            <v>30283673</v>
          </cell>
          <cell r="AA97">
            <v>17150104</v>
          </cell>
          <cell r="AB97">
            <v>0</v>
          </cell>
          <cell r="AC97">
            <v>30283673</v>
          </cell>
          <cell r="AD97">
            <v>17150104</v>
          </cell>
          <cell r="AE97">
            <v>0</v>
          </cell>
          <cell r="AF97">
            <v>30283673</v>
          </cell>
          <cell r="AG97">
            <v>0</v>
          </cell>
          <cell r="AH97">
            <v>0</v>
          </cell>
          <cell r="AI97">
            <v>17150104</v>
          </cell>
          <cell r="AJ97">
            <v>0</v>
          </cell>
          <cell r="AK97">
            <v>0</v>
          </cell>
          <cell r="AL97">
            <v>410497.85</v>
          </cell>
          <cell r="AM97">
            <v>410497.85</v>
          </cell>
          <cell r="AN97">
            <v>0</v>
          </cell>
          <cell r="AO97">
            <v>-174605.91979760281</v>
          </cell>
          <cell r="AP97">
            <v>0</v>
          </cell>
          <cell r="AQ97">
            <v>0</v>
          </cell>
          <cell r="AR97">
            <v>-174605.91979760281</v>
          </cell>
          <cell r="AS97">
            <v>0</v>
          </cell>
          <cell r="AT97">
            <v>0</v>
          </cell>
          <cell r="AU97">
            <v>0</v>
          </cell>
          <cell r="AV97">
            <v>0</v>
          </cell>
          <cell r="AW97">
            <v>0</v>
          </cell>
        </row>
        <row r="98">
          <cell r="A98" t="str">
            <v>200069370A</v>
          </cell>
          <cell r="B98" t="str">
            <v>MCBRIDE CLINIC ORTHOPEDIC HOSPITAL</v>
          </cell>
          <cell r="C98" t="str">
            <v>Yes</v>
          </cell>
          <cell r="D98">
            <v>1</v>
          </cell>
          <cell r="E98">
            <v>12</v>
          </cell>
          <cell r="F98">
            <v>370222</v>
          </cell>
          <cell r="G98">
            <v>42370</v>
          </cell>
          <cell r="H98">
            <v>42735</v>
          </cell>
          <cell r="I98">
            <v>1</v>
          </cell>
          <cell r="J98">
            <v>12044038</v>
          </cell>
          <cell r="K98">
            <v>127467496</v>
          </cell>
          <cell r="L98">
            <v>284017</v>
          </cell>
          <cell r="M98">
            <v>71640699</v>
          </cell>
          <cell r="N98">
            <v>170160261</v>
          </cell>
          <cell r="O98">
            <v>384497719</v>
          </cell>
          <cell r="P98">
            <v>128121009</v>
          </cell>
          <cell r="R98">
            <v>12044038</v>
          </cell>
          <cell r="S98">
            <v>127467496</v>
          </cell>
          <cell r="T98">
            <v>284017</v>
          </cell>
          <cell r="U98">
            <v>71640699</v>
          </cell>
          <cell r="V98">
            <v>170160261</v>
          </cell>
          <cell r="W98">
            <v>0</v>
          </cell>
          <cell r="X98">
            <v>381596511</v>
          </cell>
          <cell r="Y98">
            <v>0</v>
          </cell>
          <cell r="Z98">
            <v>384497719</v>
          </cell>
          <cell r="AA98">
            <v>128121009</v>
          </cell>
          <cell r="AB98">
            <v>0</v>
          </cell>
          <cell r="AC98">
            <v>381596511</v>
          </cell>
          <cell r="AD98">
            <v>46582193.242688544</v>
          </cell>
          <cell r="AE98">
            <v>80572085.194525287</v>
          </cell>
          <cell r="AF98">
            <v>139795551</v>
          </cell>
          <cell r="AG98">
            <v>241800960</v>
          </cell>
          <cell r="AH98">
            <v>0</v>
          </cell>
          <cell r="AI98">
            <v>127154278.43721381</v>
          </cell>
          <cell r="AJ98">
            <v>0</v>
          </cell>
          <cell r="AK98">
            <v>0</v>
          </cell>
          <cell r="AL98">
            <v>639137.09573412291</v>
          </cell>
          <cell r="AM98">
            <v>409773.77</v>
          </cell>
          <cell r="AN98">
            <v>0</v>
          </cell>
          <cell r="AO98">
            <v>110712.90704707743</v>
          </cell>
          <cell r="AP98">
            <v>0</v>
          </cell>
          <cell r="AQ98">
            <v>0</v>
          </cell>
          <cell r="AR98">
            <v>110712.90704707743</v>
          </cell>
          <cell r="AS98">
            <v>0</v>
          </cell>
          <cell r="AT98">
            <v>229363.32573412286</v>
          </cell>
          <cell r="AU98">
            <v>0</v>
          </cell>
          <cell r="AV98">
            <v>130997.11169853096</v>
          </cell>
          <cell r="AW98">
            <v>0</v>
          </cell>
        </row>
        <row r="99">
          <cell r="A99" t="str">
            <v>200265330A</v>
          </cell>
          <cell r="B99" t="str">
            <v>NORTHEAST OKLAHOMA EYE INSTITUTE LLC</v>
          </cell>
          <cell r="C99" t="str">
            <v>Yes</v>
          </cell>
          <cell r="D99">
            <v>1</v>
          </cell>
          <cell r="E99">
            <v>12</v>
          </cell>
          <cell r="F99">
            <v>370210</v>
          </cell>
          <cell r="G99">
            <v>42370</v>
          </cell>
          <cell r="H99">
            <v>42735</v>
          </cell>
          <cell r="I99">
            <v>1</v>
          </cell>
          <cell r="J99">
            <v>5501033</v>
          </cell>
          <cell r="K99">
            <v>116934090</v>
          </cell>
          <cell r="L99">
            <v>0</v>
          </cell>
          <cell r="M99">
            <v>185598899</v>
          </cell>
          <cell r="N99">
            <v>876259</v>
          </cell>
          <cell r="O99">
            <v>308910281</v>
          </cell>
          <cell r="P99">
            <v>120606409</v>
          </cell>
          <cell r="R99">
            <v>5501033</v>
          </cell>
          <cell r="S99">
            <v>116934090</v>
          </cell>
          <cell r="T99">
            <v>0</v>
          </cell>
          <cell r="U99">
            <v>185598899</v>
          </cell>
          <cell r="V99">
            <v>876259</v>
          </cell>
          <cell r="W99">
            <v>0</v>
          </cell>
          <cell r="X99">
            <v>308910281</v>
          </cell>
          <cell r="Y99">
            <v>0</v>
          </cell>
          <cell r="Z99">
            <v>308910281</v>
          </cell>
          <cell r="AA99">
            <v>120606409</v>
          </cell>
          <cell r="AB99">
            <v>0</v>
          </cell>
          <cell r="AC99">
            <v>308910281</v>
          </cell>
          <cell r="AD99">
            <v>47801777.502197497</v>
          </cell>
          <cell r="AE99">
            <v>72804631.497802496</v>
          </cell>
          <cell r="AF99">
            <v>122435123</v>
          </cell>
          <cell r="AG99">
            <v>186475158</v>
          </cell>
          <cell r="AH99">
            <v>0</v>
          </cell>
          <cell r="AI99">
            <v>120606409</v>
          </cell>
          <cell r="AJ99">
            <v>0</v>
          </cell>
          <cell r="AK99">
            <v>0</v>
          </cell>
          <cell r="AL99">
            <v>76518.92</v>
          </cell>
          <cell r="AM99">
            <v>10062.549999999999</v>
          </cell>
          <cell r="AN99">
            <v>0</v>
          </cell>
          <cell r="AO99">
            <v>-744.17229475686509</v>
          </cell>
          <cell r="AP99">
            <v>0</v>
          </cell>
          <cell r="AQ99">
            <v>0</v>
          </cell>
          <cell r="AR99">
            <v>-744.17229475686509</v>
          </cell>
          <cell r="AS99">
            <v>0</v>
          </cell>
          <cell r="AT99">
            <v>66456.37</v>
          </cell>
          <cell r="AU99">
            <v>0</v>
          </cell>
          <cell r="AV99">
            <v>0</v>
          </cell>
          <cell r="AW99">
            <v>0</v>
          </cell>
        </row>
        <row r="100">
          <cell r="A100" t="str">
            <v>200035670C</v>
          </cell>
          <cell r="B100" t="str">
            <v>NORTHWEST SURGICAL HOSPITAL</v>
          </cell>
          <cell r="C100" t="str">
            <v>Yes</v>
          </cell>
          <cell r="D100">
            <v>1</v>
          </cell>
          <cell r="E100">
            <v>12</v>
          </cell>
          <cell r="F100">
            <v>370192</v>
          </cell>
          <cell r="G100">
            <v>42370</v>
          </cell>
          <cell r="H100">
            <v>42735</v>
          </cell>
          <cell r="I100">
            <v>1</v>
          </cell>
          <cell r="J100">
            <v>901652</v>
          </cell>
          <cell r="K100">
            <v>16421706</v>
          </cell>
          <cell r="L100">
            <v>0</v>
          </cell>
          <cell r="M100">
            <v>44589383</v>
          </cell>
          <cell r="N100">
            <v>1922116</v>
          </cell>
          <cell r="O100">
            <v>63834857</v>
          </cell>
          <cell r="P100">
            <v>16455649</v>
          </cell>
          <cell r="R100">
            <v>901652</v>
          </cell>
          <cell r="S100">
            <v>16421706</v>
          </cell>
          <cell r="T100">
            <v>0</v>
          </cell>
          <cell r="U100">
            <v>44589383</v>
          </cell>
          <cell r="V100">
            <v>1922116</v>
          </cell>
          <cell r="W100">
            <v>0</v>
          </cell>
          <cell r="X100">
            <v>63834857</v>
          </cell>
          <cell r="Y100">
            <v>0</v>
          </cell>
          <cell r="Z100">
            <v>63834857</v>
          </cell>
          <cell r="AA100">
            <v>16455649</v>
          </cell>
          <cell r="AB100">
            <v>0</v>
          </cell>
          <cell r="AC100">
            <v>63834857</v>
          </cell>
          <cell r="AD100">
            <v>4465696.5198393408</v>
          </cell>
          <cell r="AE100">
            <v>11989952.480160659</v>
          </cell>
          <cell r="AF100">
            <v>17323358</v>
          </cell>
          <cell r="AG100">
            <v>46511499</v>
          </cell>
          <cell r="AH100">
            <v>0</v>
          </cell>
          <cell r="AI100">
            <v>16455648.999999998</v>
          </cell>
          <cell r="AJ100">
            <v>0</v>
          </cell>
          <cell r="AK100">
            <v>0</v>
          </cell>
          <cell r="AL100">
            <v>336737.03</v>
          </cell>
          <cell r="AM100">
            <v>37924.400000000001</v>
          </cell>
          <cell r="AN100">
            <v>0</v>
          </cell>
          <cell r="AO100">
            <v>22913.362167955602</v>
          </cell>
          <cell r="AP100">
            <v>0</v>
          </cell>
          <cell r="AQ100">
            <v>0</v>
          </cell>
          <cell r="AR100">
            <v>22913.362167955602</v>
          </cell>
          <cell r="AS100">
            <v>0</v>
          </cell>
          <cell r="AT100">
            <v>298812.63</v>
          </cell>
          <cell r="AU100">
            <v>0</v>
          </cell>
          <cell r="AV100">
            <v>50473.485104305932</v>
          </cell>
          <cell r="AW100">
            <v>0</v>
          </cell>
        </row>
        <row r="101">
          <cell r="A101" t="str">
            <v>200066700A</v>
          </cell>
          <cell r="B101" t="str">
            <v>OKLAHOMA CENTER FOR ORTHOPAEDIC &amp; MULTI SPECIALTY</v>
          </cell>
          <cell r="C101" t="str">
            <v>Yes</v>
          </cell>
          <cell r="D101">
            <v>1</v>
          </cell>
          <cell r="E101">
            <v>12</v>
          </cell>
          <cell r="F101">
            <v>370212</v>
          </cell>
          <cell r="G101">
            <v>42370</v>
          </cell>
          <cell r="H101">
            <v>42735</v>
          </cell>
          <cell r="I101">
            <v>1</v>
          </cell>
          <cell r="J101">
            <v>1500929</v>
          </cell>
          <cell r="K101">
            <v>21596266</v>
          </cell>
          <cell r="L101">
            <v>0</v>
          </cell>
          <cell r="M101">
            <v>187174219</v>
          </cell>
          <cell r="N101">
            <v>12930</v>
          </cell>
          <cell r="O101">
            <v>210284344</v>
          </cell>
          <cell r="P101">
            <v>63138930</v>
          </cell>
          <cell r="R101">
            <v>1500929</v>
          </cell>
          <cell r="S101">
            <v>21596266</v>
          </cell>
          <cell r="T101">
            <v>0</v>
          </cell>
          <cell r="U101">
            <v>187174219</v>
          </cell>
          <cell r="V101">
            <v>12930</v>
          </cell>
          <cell r="W101">
            <v>0</v>
          </cell>
          <cell r="X101">
            <v>210284344</v>
          </cell>
          <cell r="Y101">
            <v>0</v>
          </cell>
          <cell r="Z101">
            <v>210284344</v>
          </cell>
          <cell r="AA101">
            <v>63138930</v>
          </cell>
          <cell r="AB101">
            <v>0</v>
          </cell>
          <cell r="AC101">
            <v>210284344</v>
          </cell>
          <cell r="AD101">
            <v>6935048.7561801076</v>
          </cell>
          <cell r="AE101">
            <v>56203881.243819885</v>
          </cell>
          <cell r="AF101">
            <v>23097195</v>
          </cell>
          <cell r="AG101">
            <v>187187149</v>
          </cell>
          <cell r="AH101">
            <v>0</v>
          </cell>
          <cell r="AI101">
            <v>63138930.000000007</v>
          </cell>
          <cell r="AJ101">
            <v>0</v>
          </cell>
          <cell r="AK101">
            <v>0</v>
          </cell>
          <cell r="AL101">
            <v>3441718.1787004434</v>
          </cell>
          <cell r="AM101">
            <v>561098.26</v>
          </cell>
          <cell r="AN101">
            <v>0</v>
          </cell>
          <cell r="AO101">
            <v>230657.6086084618</v>
          </cell>
          <cell r="AP101">
            <v>0</v>
          </cell>
          <cell r="AQ101">
            <v>0</v>
          </cell>
          <cell r="AR101">
            <v>230657.6086084618</v>
          </cell>
          <cell r="AS101">
            <v>0</v>
          </cell>
          <cell r="AT101">
            <v>2880619.9187004431</v>
          </cell>
          <cell r="AU101">
            <v>0</v>
          </cell>
          <cell r="AV101">
            <v>774392.70704727434</v>
          </cell>
          <cell r="AW101">
            <v>0</v>
          </cell>
        </row>
        <row r="102">
          <cell r="A102" t="str">
            <v>200280620A</v>
          </cell>
          <cell r="B102" t="str">
            <v>OKLAHOMA HEART HOSPITAL</v>
          </cell>
          <cell r="C102" t="str">
            <v>Yes</v>
          </cell>
          <cell r="D102">
            <v>1</v>
          </cell>
          <cell r="E102">
            <v>12</v>
          </cell>
          <cell r="F102">
            <v>370234</v>
          </cell>
          <cell r="G102">
            <v>42370</v>
          </cell>
          <cell r="H102">
            <v>42735</v>
          </cell>
          <cell r="I102">
            <v>1</v>
          </cell>
          <cell r="J102">
            <v>46901057</v>
          </cell>
          <cell r="K102">
            <v>190785691</v>
          </cell>
          <cell r="L102">
            <v>4227994</v>
          </cell>
          <cell r="M102">
            <v>282623683</v>
          </cell>
          <cell r="N102">
            <v>29457210</v>
          </cell>
          <cell r="O102">
            <v>554104056</v>
          </cell>
          <cell r="P102">
            <v>133102143</v>
          </cell>
          <cell r="R102">
            <v>46901057</v>
          </cell>
          <cell r="S102">
            <v>190785691</v>
          </cell>
          <cell r="T102">
            <v>4227994</v>
          </cell>
          <cell r="U102">
            <v>282623683</v>
          </cell>
          <cell r="V102">
            <v>29457210</v>
          </cell>
          <cell r="X102">
            <v>553995635</v>
          </cell>
          <cell r="Y102">
            <v>0</v>
          </cell>
          <cell r="Z102">
            <v>554104056</v>
          </cell>
          <cell r="AA102">
            <v>133102143</v>
          </cell>
          <cell r="AB102">
            <v>0</v>
          </cell>
          <cell r="AC102">
            <v>553995635</v>
          </cell>
          <cell r="AD102">
            <v>58110692.810904287</v>
          </cell>
          <cell r="AE102">
            <v>74965406.222642228</v>
          </cell>
          <cell r="AF102">
            <v>241914742</v>
          </cell>
          <cell r="AG102">
            <v>312080893</v>
          </cell>
          <cell r="AH102">
            <v>0</v>
          </cell>
          <cell r="AI102">
            <v>133076099.03354652</v>
          </cell>
          <cell r="AJ102">
            <v>0</v>
          </cell>
          <cell r="AK102">
            <v>0</v>
          </cell>
          <cell r="AL102">
            <v>4529139.9601679724</v>
          </cell>
          <cell r="AM102">
            <v>3488018.06</v>
          </cell>
          <cell r="AN102">
            <v>0</v>
          </cell>
          <cell r="AO102">
            <v>323841.17924993718</v>
          </cell>
          <cell r="AP102">
            <v>0</v>
          </cell>
          <cell r="AQ102">
            <v>0</v>
          </cell>
          <cell r="AR102">
            <v>323841.17924993718</v>
          </cell>
          <cell r="AS102">
            <v>0</v>
          </cell>
          <cell r="AT102">
            <v>1041121.900167972</v>
          </cell>
          <cell r="AU102">
            <v>0</v>
          </cell>
          <cell r="AV102">
            <v>500539.87052736932</v>
          </cell>
          <cell r="AW102">
            <v>0</v>
          </cell>
        </row>
        <row r="103">
          <cell r="A103" t="str">
            <v>200009170A</v>
          </cell>
          <cell r="B103" t="str">
            <v>OKLAHOMA HEART HOSPITAL LLC</v>
          </cell>
          <cell r="C103" t="str">
            <v>Yes</v>
          </cell>
          <cell r="D103">
            <v>1</v>
          </cell>
          <cell r="E103">
            <v>12</v>
          </cell>
          <cell r="F103">
            <v>370215</v>
          </cell>
          <cell r="G103">
            <v>42370</v>
          </cell>
          <cell r="H103">
            <v>42735</v>
          </cell>
          <cell r="I103">
            <v>1</v>
          </cell>
          <cell r="J103">
            <v>64017986</v>
          </cell>
          <cell r="K103">
            <v>287537341</v>
          </cell>
          <cell r="L103">
            <v>5759608</v>
          </cell>
          <cell r="M103">
            <v>535775794</v>
          </cell>
          <cell r="N103">
            <v>55499646</v>
          </cell>
          <cell r="O103">
            <v>1045290661</v>
          </cell>
          <cell r="P103">
            <v>272179767</v>
          </cell>
          <cell r="R103">
            <v>64017986</v>
          </cell>
          <cell r="S103">
            <v>287537341</v>
          </cell>
          <cell r="T103">
            <v>5759608</v>
          </cell>
          <cell r="U103">
            <v>535775794</v>
          </cell>
          <cell r="V103">
            <v>55499646</v>
          </cell>
          <cell r="X103">
            <v>948590375</v>
          </cell>
          <cell r="Y103">
            <v>0</v>
          </cell>
          <cell r="Z103">
            <v>1045290661</v>
          </cell>
          <cell r="AA103">
            <v>272179767</v>
          </cell>
          <cell r="AB103">
            <v>0</v>
          </cell>
          <cell r="AC103">
            <v>948590375</v>
          </cell>
          <cell r="AD103">
            <v>93040050.37305136</v>
          </cell>
          <cell r="AE103">
            <v>153960250.00171936</v>
          </cell>
          <cell r="AF103">
            <v>357314935</v>
          </cell>
          <cell r="AG103">
            <v>591275440</v>
          </cell>
          <cell r="AH103">
            <v>0</v>
          </cell>
          <cell r="AI103">
            <v>247000300.3747707</v>
          </cell>
          <cell r="AJ103">
            <v>0</v>
          </cell>
          <cell r="AK103">
            <v>0</v>
          </cell>
          <cell r="AL103">
            <v>4183724.4132607342</v>
          </cell>
          <cell r="AM103">
            <v>3181041.5999999996</v>
          </cell>
          <cell r="AN103">
            <v>0</v>
          </cell>
          <cell r="AO103">
            <v>198542.64385770448</v>
          </cell>
          <cell r="AP103">
            <v>0</v>
          </cell>
          <cell r="AQ103">
            <v>0</v>
          </cell>
          <cell r="AR103">
            <v>198542.64385770448</v>
          </cell>
          <cell r="AS103">
            <v>0</v>
          </cell>
          <cell r="AT103">
            <v>1002682.8132607347</v>
          </cell>
          <cell r="AU103">
            <v>0</v>
          </cell>
          <cell r="AV103">
            <v>891967.2563029998</v>
          </cell>
          <cell r="AW103">
            <v>0</v>
          </cell>
        </row>
        <row r="104">
          <cell r="A104" t="str">
            <v>100747140B</v>
          </cell>
          <cell r="B104" t="str">
            <v>OKLAHOMA SPINE HOSPITAL</v>
          </cell>
          <cell r="C104" t="str">
            <v>Yes</v>
          </cell>
          <cell r="D104">
            <v>1</v>
          </cell>
          <cell r="E104">
            <v>12</v>
          </cell>
          <cell r="F104">
            <v>370206</v>
          </cell>
          <cell r="G104">
            <v>42370</v>
          </cell>
          <cell r="H104">
            <v>42735</v>
          </cell>
          <cell r="I104">
            <v>1</v>
          </cell>
          <cell r="J104">
            <v>3404145</v>
          </cell>
          <cell r="K104">
            <v>134181122</v>
          </cell>
          <cell r="L104">
            <v>0</v>
          </cell>
          <cell r="M104">
            <v>83929874</v>
          </cell>
          <cell r="N104">
            <v>6150</v>
          </cell>
          <cell r="O104">
            <v>221521291</v>
          </cell>
          <cell r="P104">
            <v>63496947</v>
          </cell>
          <cell r="R104">
            <v>3404145</v>
          </cell>
          <cell r="S104">
            <v>134181122</v>
          </cell>
          <cell r="T104">
            <v>0</v>
          </cell>
          <cell r="U104">
            <v>83929874</v>
          </cell>
          <cell r="V104">
            <v>6150</v>
          </cell>
          <cell r="X104">
            <v>221521291</v>
          </cell>
          <cell r="Y104">
            <v>0</v>
          </cell>
          <cell r="Z104">
            <v>221521291</v>
          </cell>
          <cell r="AA104">
            <v>63496947</v>
          </cell>
          <cell r="AB104">
            <v>0</v>
          </cell>
          <cell r="AC104">
            <v>221521291</v>
          </cell>
          <cell r="AD104">
            <v>39437493.196443357</v>
          </cell>
          <cell r="AE104">
            <v>24059453.803556643</v>
          </cell>
          <cell r="AF104">
            <v>137585267</v>
          </cell>
          <cell r="AG104">
            <v>83936024</v>
          </cell>
          <cell r="AH104">
            <v>0</v>
          </cell>
          <cell r="AI104">
            <v>63496946.999999993</v>
          </cell>
          <cell r="AJ104">
            <v>0</v>
          </cell>
          <cell r="AK104">
            <v>0</v>
          </cell>
          <cell r="AL104">
            <v>794706.89428539493</v>
          </cell>
          <cell r="AM104">
            <v>611493.41</v>
          </cell>
          <cell r="AN104">
            <v>0</v>
          </cell>
          <cell r="AO104">
            <v>221220.44295722654</v>
          </cell>
          <cell r="AP104">
            <v>0</v>
          </cell>
          <cell r="AQ104">
            <v>0</v>
          </cell>
          <cell r="AR104">
            <v>221220.44295722654</v>
          </cell>
          <cell r="AS104">
            <v>0</v>
          </cell>
          <cell r="AT104">
            <v>183213.48428539486</v>
          </cell>
          <cell r="AU104">
            <v>0</v>
          </cell>
          <cell r="AV104">
            <v>139025.43676349538</v>
          </cell>
          <cell r="AW104">
            <v>0</v>
          </cell>
        </row>
        <row r="105">
          <cell r="A105" t="str">
            <v>200108340A</v>
          </cell>
          <cell r="B105" t="str">
            <v>ONECORE HEALTH</v>
          </cell>
          <cell r="C105" t="str">
            <v>Yes</v>
          </cell>
          <cell r="D105">
            <v>1</v>
          </cell>
          <cell r="E105">
            <v>12</v>
          </cell>
          <cell r="F105">
            <v>370220</v>
          </cell>
          <cell r="G105">
            <v>42370</v>
          </cell>
          <cell r="H105">
            <v>42735</v>
          </cell>
          <cell r="I105">
            <v>1</v>
          </cell>
          <cell r="J105">
            <v>776720</v>
          </cell>
          <cell r="K105">
            <v>24962915</v>
          </cell>
          <cell r="L105">
            <v>0</v>
          </cell>
          <cell r="M105">
            <v>58722200</v>
          </cell>
          <cell r="N105">
            <v>386923</v>
          </cell>
          <cell r="O105">
            <v>84848758</v>
          </cell>
          <cell r="P105">
            <v>14114358</v>
          </cell>
          <cell r="R105">
            <v>776720</v>
          </cell>
          <cell r="S105">
            <v>24962915</v>
          </cell>
          <cell r="T105">
            <v>0</v>
          </cell>
          <cell r="U105">
            <v>58722200</v>
          </cell>
          <cell r="V105">
            <v>386923</v>
          </cell>
          <cell r="X105">
            <v>84848758</v>
          </cell>
          <cell r="Y105">
            <v>0</v>
          </cell>
          <cell r="Z105">
            <v>84848758</v>
          </cell>
          <cell r="AA105">
            <v>14114358</v>
          </cell>
          <cell r="AB105">
            <v>0</v>
          </cell>
          <cell r="AC105">
            <v>84848758</v>
          </cell>
          <cell r="AD105">
            <v>4281717.6319696987</v>
          </cell>
          <cell r="AE105">
            <v>9832640.3680303022</v>
          </cell>
          <cell r="AF105">
            <v>25739635</v>
          </cell>
          <cell r="AG105">
            <v>59109123</v>
          </cell>
          <cell r="AH105">
            <v>0</v>
          </cell>
          <cell r="AI105">
            <v>14114358</v>
          </cell>
          <cell r="AJ105">
            <v>0</v>
          </cell>
          <cell r="AK105">
            <v>0</v>
          </cell>
          <cell r="AL105">
            <v>344188.14252178383</v>
          </cell>
          <cell r="AM105">
            <v>11020.44</v>
          </cell>
          <cell r="AN105">
            <v>0</v>
          </cell>
          <cell r="AO105">
            <v>25875.8198129628</v>
          </cell>
          <cell r="AP105">
            <v>0</v>
          </cell>
          <cell r="AQ105">
            <v>0</v>
          </cell>
          <cell r="AR105">
            <v>25875.8198129628</v>
          </cell>
          <cell r="AS105">
            <v>0</v>
          </cell>
          <cell r="AT105">
            <v>333167.70252178382</v>
          </cell>
          <cell r="AU105">
            <v>0</v>
          </cell>
          <cell r="AV105">
            <v>215368.42811053529</v>
          </cell>
          <cell r="AW105">
            <v>0</v>
          </cell>
        </row>
        <row r="106">
          <cell r="A106" t="str">
            <v>100748450B</v>
          </cell>
          <cell r="B106" t="str">
            <v>ORTHOPEDIC HOSPITAL OF OKLAHOMA</v>
          </cell>
          <cell r="C106" t="str">
            <v>Yes</v>
          </cell>
          <cell r="D106">
            <v>1</v>
          </cell>
          <cell r="E106">
            <v>12</v>
          </cell>
          <cell r="F106">
            <v>370210</v>
          </cell>
          <cell r="G106">
            <v>42370</v>
          </cell>
          <cell r="H106">
            <v>42735</v>
          </cell>
          <cell r="I106">
            <v>1</v>
          </cell>
          <cell r="J106">
            <v>5501033</v>
          </cell>
          <cell r="K106">
            <v>116934090</v>
          </cell>
          <cell r="L106">
            <v>0</v>
          </cell>
          <cell r="M106">
            <v>185598899</v>
          </cell>
          <cell r="N106">
            <v>876259</v>
          </cell>
          <cell r="O106">
            <v>308910281</v>
          </cell>
          <cell r="P106">
            <v>120606409</v>
          </cell>
          <cell r="R106">
            <v>5501033</v>
          </cell>
          <cell r="S106">
            <v>116934090</v>
          </cell>
          <cell r="T106">
            <v>0</v>
          </cell>
          <cell r="U106">
            <v>185598899</v>
          </cell>
          <cell r="V106">
            <v>876259</v>
          </cell>
          <cell r="X106">
            <v>308910281</v>
          </cell>
          <cell r="Y106">
            <v>0</v>
          </cell>
          <cell r="Z106">
            <v>308910281</v>
          </cell>
          <cell r="AA106">
            <v>120606409</v>
          </cell>
          <cell r="AB106">
            <v>0</v>
          </cell>
          <cell r="AC106">
            <v>308910281</v>
          </cell>
          <cell r="AD106">
            <v>47801777.502197497</v>
          </cell>
          <cell r="AE106">
            <v>72804631.497802496</v>
          </cell>
          <cell r="AF106">
            <v>122435123</v>
          </cell>
          <cell r="AG106">
            <v>186475158</v>
          </cell>
          <cell r="AH106">
            <v>0</v>
          </cell>
          <cell r="AI106">
            <v>120606409</v>
          </cell>
          <cell r="AJ106">
            <v>0</v>
          </cell>
          <cell r="AK106">
            <v>0</v>
          </cell>
          <cell r="AL106">
            <v>4262503.2565389462</v>
          </cell>
          <cell r="AM106">
            <v>755398.70000000007</v>
          </cell>
          <cell r="AN106">
            <v>0</v>
          </cell>
          <cell r="AO106">
            <v>129315.12979470857</v>
          </cell>
          <cell r="AP106">
            <v>0</v>
          </cell>
          <cell r="AQ106">
            <v>0</v>
          </cell>
          <cell r="AR106">
            <v>129315.12979470857</v>
          </cell>
          <cell r="AS106">
            <v>0</v>
          </cell>
          <cell r="AT106">
            <v>3507104.556538946</v>
          </cell>
          <cell r="AU106">
            <v>0</v>
          </cell>
          <cell r="AV106">
            <v>161198.31439968618</v>
          </cell>
          <cell r="AW106">
            <v>0</v>
          </cell>
        </row>
        <row r="107">
          <cell r="A107" t="str">
            <v>100689210U</v>
          </cell>
          <cell r="B107" t="str">
            <v>OU MEDICAL CENTER</v>
          </cell>
          <cell r="C107" t="str">
            <v>Yes</v>
          </cell>
          <cell r="D107">
            <v>1</v>
          </cell>
          <cell r="E107">
            <v>12</v>
          </cell>
          <cell r="F107">
            <v>370093</v>
          </cell>
          <cell r="G107">
            <v>42248</v>
          </cell>
          <cell r="H107">
            <v>42613</v>
          </cell>
          <cell r="I107">
            <v>1</v>
          </cell>
          <cell r="J107">
            <v>821833236</v>
          </cell>
          <cell r="K107">
            <v>2395426299</v>
          </cell>
          <cell r="L107">
            <v>141762319</v>
          </cell>
          <cell r="M107">
            <v>1355982919</v>
          </cell>
          <cell r="N107">
            <v>287962317</v>
          </cell>
          <cell r="O107">
            <v>5020052083</v>
          </cell>
          <cell r="P107">
            <v>958856512</v>
          </cell>
          <cell r="R107">
            <v>821833236</v>
          </cell>
          <cell r="S107">
            <v>2395426299</v>
          </cell>
          <cell r="T107">
            <v>141762319</v>
          </cell>
          <cell r="U107">
            <v>1355982919</v>
          </cell>
          <cell r="V107">
            <v>287962317</v>
          </cell>
          <cell r="X107">
            <v>5002967090</v>
          </cell>
          <cell r="Y107">
            <v>0</v>
          </cell>
          <cell r="Z107">
            <v>5020052083</v>
          </cell>
          <cell r="AA107">
            <v>958856512</v>
          </cell>
          <cell r="AB107">
            <v>0</v>
          </cell>
          <cell r="AC107">
            <v>5002967090</v>
          </cell>
          <cell r="AD107">
            <v>641590948.74040437</v>
          </cell>
          <cell r="AE107">
            <v>314002239.18951261</v>
          </cell>
          <cell r="AF107">
            <v>3359021854</v>
          </cell>
          <cell r="AG107">
            <v>1643945236</v>
          </cell>
          <cell r="AH107">
            <v>0</v>
          </cell>
          <cell r="AI107">
            <v>955593187.92991698</v>
          </cell>
          <cell r="AJ107">
            <v>0</v>
          </cell>
          <cell r="AK107">
            <v>0</v>
          </cell>
          <cell r="AL107">
            <v>142459803.1778231</v>
          </cell>
          <cell r="AM107">
            <v>117700011.95999999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24759791.217823092</v>
          </cell>
          <cell r="AU107">
            <v>0</v>
          </cell>
          <cell r="AV107">
            <v>10587913.891942773</v>
          </cell>
          <cell r="AW107">
            <v>0</v>
          </cell>
        </row>
        <row r="108">
          <cell r="A108" t="str">
            <v>200518600A</v>
          </cell>
          <cell r="B108" t="str">
            <v>PAM SPECIALTY HOSPITAL OF TULSA</v>
          </cell>
          <cell r="C108" t="str">
            <v>Yes</v>
          </cell>
          <cell r="D108">
            <v>1</v>
          </cell>
          <cell r="E108">
            <v>12</v>
          </cell>
          <cell r="F108">
            <v>372018</v>
          </cell>
          <cell r="G108">
            <v>42248</v>
          </cell>
          <cell r="H108">
            <v>42613</v>
          </cell>
          <cell r="I108">
            <v>1</v>
          </cell>
          <cell r="J108">
            <v>75589157</v>
          </cell>
          <cell r="K108">
            <v>40706043</v>
          </cell>
          <cell r="L108">
            <v>0</v>
          </cell>
          <cell r="M108">
            <v>0</v>
          </cell>
          <cell r="N108">
            <v>0</v>
          </cell>
          <cell r="O108">
            <v>116295200</v>
          </cell>
          <cell r="P108">
            <v>20049929</v>
          </cell>
          <cell r="R108">
            <v>75589157</v>
          </cell>
          <cell r="S108">
            <v>40706043</v>
          </cell>
          <cell r="T108">
            <v>0</v>
          </cell>
          <cell r="U108">
            <v>0</v>
          </cell>
          <cell r="V108">
            <v>0</v>
          </cell>
          <cell r="X108">
            <v>116295200</v>
          </cell>
          <cell r="Y108">
            <v>0</v>
          </cell>
          <cell r="Z108">
            <v>116295200</v>
          </cell>
          <cell r="AA108">
            <v>20049929</v>
          </cell>
          <cell r="AB108">
            <v>0</v>
          </cell>
          <cell r="AC108">
            <v>116295200</v>
          </cell>
          <cell r="AD108">
            <v>20049929</v>
          </cell>
          <cell r="AE108">
            <v>0</v>
          </cell>
          <cell r="AF108">
            <v>116295200</v>
          </cell>
          <cell r="AG108">
            <v>0</v>
          </cell>
          <cell r="AH108">
            <v>0</v>
          </cell>
          <cell r="AI108">
            <v>20049929</v>
          </cell>
          <cell r="AJ108">
            <v>0</v>
          </cell>
          <cell r="AK108">
            <v>0</v>
          </cell>
          <cell r="AL108">
            <v>1002985.82</v>
          </cell>
          <cell r="AM108">
            <v>1002985.82</v>
          </cell>
          <cell r="AN108">
            <v>0</v>
          </cell>
          <cell r="AO108">
            <v>-666885.10409635515</v>
          </cell>
          <cell r="AP108">
            <v>0</v>
          </cell>
          <cell r="AQ108">
            <v>0</v>
          </cell>
          <cell r="AR108">
            <v>-666885.10409635515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</row>
        <row r="109">
          <cell r="A109" t="str">
            <v>100689350A</v>
          </cell>
          <cell r="B109" t="str">
            <v>SELECT SPECIALTY HOSPITAL - OK</v>
          </cell>
          <cell r="C109" t="str">
            <v>Yes</v>
          </cell>
          <cell r="D109">
            <v>1</v>
          </cell>
          <cell r="E109">
            <v>12</v>
          </cell>
          <cell r="F109">
            <v>372009</v>
          </cell>
          <cell r="G109">
            <v>42401</v>
          </cell>
          <cell r="H109">
            <v>42766</v>
          </cell>
          <cell r="I109">
            <v>1</v>
          </cell>
          <cell r="J109">
            <v>27857527</v>
          </cell>
          <cell r="K109">
            <v>73981309</v>
          </cell>
          <cell r="L109">
            <v>0</v>
          </cell>
          <cell r="M109">
            <v>0</v>
          </cell>
          <cell r="N109">
            <v>0</v>
          </cell>
          <cell r="O109">
            <v>101838836</v>
          </cell>
          <cell r="P109">
            <v>30321474</v>
          </cell>
          <cell r="R109">
            <v>27857527</v>
          </cell>
          <cell r="S109">
            <v>73981309</v>
          </cell>
          <cell r="T109">
            <v>0</v>
          </cell>
          <cell r="U109">
            <v>0</v>
          </cell>
          <cell r="V109">
            <v>0</v>
          </cell>
          <cell r="X109">
            <v>101838836</v>
          </cell>
          <cell r="Y109">
            <v>0</v>
          </cell>
          <cell r="Z109">
            <v>101838836</v>
          </cell>
          <cell r="AA109">
            <v>30321474</v>
          </cell>
          <cell r="AB109">
            <v>0</v>
          </cell>
          <cell r="AC109">
            <v>101838836</v>
          </cell>
          <cell r="AD109">
            <v>30321474</v>
          </cell>
          <cell r="AE109">
            <v>0</v>
          </cell>
          <cell r="AF109">
            <v>101838836</v>
          </cell>
          <cell r="AG109">
            <v>0</v>
          </cell>
          <cell r="AH109">
            <v>0</v>
          </cell>
          <cell r="AI109">
            <v>30321474</v>
          </cell>
          <cell r="AJ109">
            <v>0</v>
          </cell>
          <cell r="AK109">
            <v>0</v>
          </cell>
          <cell r="AL109">
            <v>364964.54000000004</v>
          </cell>
          <cell r="AM109">
            <v>364964.54000000004</v>
          </cell>
          <cell r="AN109">
            <v>0</v>
          </cell>
          <cell r="AO109">
            <v>-163961.81495494884</v>
          </cell>
          <cell r="AP109">
            <v>0</v>
          </cell>
          <cell r="AQ109">
            <v>0</v>
          </cell>
          <cell r="AR109">
            <v>-163961.81495494884</v>
          </cell>
          <cell r="AS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0</v>
          </cell>
        </row>
        <row r="110">
          <cell r="A110" t="str">
            <v>200224040B</v>
          </cell>
          <cell r="B110" t="str">
            <v>SELECT SPECIALTY HOSPITAL-TULSA MIDTOWN</v>
          </cell>
          <cell r="C110" t="str">
            <v>Yes</v>
          </cell>
          <cell r="D110">
            <v>1</v>
          </cell>
          <cell r="E110">
            <v>12</v>
          </cell>
          <cell r="F110">
            <v>372007</v>
          </cell>
          <cell r="G110">
            <v>42248</v>
          </cell>
          <cell r="H110">
            <v>42613</v>
          </cell>
          <cell r="I110">
            <v>1</v>
          </cell>
          <cell r="J110">
            <v>15529387</v>
          </cell>
          <cell r="K110">
            <v>29644477</v>
          </cell>
          <cell r="L110">
            <v>0</v>
          </cell>
          <cell r="M110">
            <v>0</v>
          </cell>
          <cell r="N110">
            <v>0</v>
          </cell>
          <cell r="O110">
            <v>45173864</v>
          </cell>
          <cell r="P110">
            <v>13784202</v>
          </cell>
          <cell r="R110">
            <v>15529387</v>
          </cell>
          <cell r="S110">
            <v>29644477</v>
          </cell>
          <cell r="T110">
            <v>0</v>
          </cell>
          <cell r="U110">
            <v>0</v>
          </cell>
          <cell r="V110">
            <v>0</v>
          </cell>
          <cell r="X110">
            <v>45173864</v>
          </cell>
          <cell r="Y110">
            <v>0</v>
          </cell>
          <cell r="Z110">
            <v>45173864</v>
          </cell>
          <cell r="AA110">
            <v>13784202</v>
          </cell>
          <cell r="AB110">
            <v>0</v>
          </cell>
          <cell r="AC110">
            <v>45173864</v>
          </cell>
          <cell r="AD110">
            <v>13784202</v>
          </cell>
          <cell r="AE110">
            <v>0</v>
          </cell>
          <cell r="AF110">
            <v>45173864</v>
          </cell>
          <cell r="AG110">
            <v>0</v>
          </cell>
          <cell r="AH110">
            <v>0</v>
          </cell>
          <cell r="AI110">
            <v>13784202</v>
          </cell>
          <cell r="AJ110">
            <v>0</v>
          </cell>
          <cell r="AK110">
            <v>0</v>
          </cell>
          <cell r="AL110">
            <v>132002</v>
          </cell>
          <cell r="AM110">
            <v>132002</v>
          </cell>
          <cell r="AN110">
            <v>0</v>
          </cell>
          <cell r="AO110">
            <v>-20800.646017598585</v>
          </cell>
          <cell r="AP110">
            <v>0</v>
          </cell>
          <cell r="AQ110">
            <v>0</v>
          </cell>
          <cell r="AR110">
            <v>-20800.646017598585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</row>
        <row r="111">
          <cell r="A111" t="str">
            <v>100724700C</v>
          </cell>
          <cell r="B111" t="str">
            <v>SPECIALTY HOSPITAL OF MIDWEST CITY</v>
          </cell>
          <cell r="C111" t="str">
            <v>Yes</v>
          </cell>
          <cell r="D111">
            <v>1</v>
          </cell>
          <cell r="E111">
            <v>12</v>
          </cell>
          <cell r="F111">
            <v>372012</v>
          </cell>
          <cell r="G111">
            <v>42370</v>
          </cell>
          <cell r="H111">
            <v>42735</v>
          </cell>
          <cell r="I111">
            <v>1</v>
          </cell>
          <cell r="J111">
            <v>7603500</v>
          </cell>
          <cell r="K111">
            <v>14257772</v>
          </cell>
          <cell r="L111">
            <v>17880</v>
          </cell>
          <cell r="M111">
            <v>9691</v>
          </cell>
          <cell r="N111">
            <v>0</v>
          </cell>
          <cell r="O111">
            <v>21888843</v>
          </cell>
          <cell r="P111">
            <v>6403949</v>
          </cell>
          <cell r="R111">
            <v>7603500</v>
          </cell>
          <cell r="S111">
            <v>14257772</v>
          </cell>
          <cell r="T111">
            <v>17880</v>
          </cell>
          <cell r="U111">
            <v>9691</v>
          </cell>
          <cell r="V111">
            <v>0</v>
          </cell>
          <cell r="X111">
            <v>21888843</v>
          </cell>
          <cell r="Y111">
            <v>0</v>
          </cell>
          <cell r="Z111">
            <v>21888843</v>
          </cell>
          <cell r="AA111">
            <v>6403949</v>
          </cell>
          <cell r="AB111">
            <v>0</v>
          </cell>
          <cell r="AC111">
            <v>21888843</v>
          </cell>
          <cell r="AD111">
            <v>6401113.7350314949</v>
          </cell>
          <cell r="AE111">
            <v>2835.2649685047309</v>
          </cell>
          <cell r="AF111">
            <v>21879152</v>
          </cell>
          <cell r="AG111">
            <v>9691</v>
          </cell>
          <cell r="AH111">
            <v>0</v>
          </cell>
          <cell r="AI111">
            <v>6403949</v>
          </cell>
          <cell r="AJ111">
            <v>0</v>
          </cell>
          <cell r="AK111">
            <v>0</v>
          </cell>
          <cell r="AL111">
            <v>133307.97</v>
          </cell>
          <cell r="AM111">
            <v>133307.97</v>
          </cell>
          <cell r="AN111">
            <v>0</v>
          </cell>
          <cell r="AO111">
            <v>-12034.735204090379</v>
          </cell>
          <cell r="AP111">
            <v>0</v>
          </cell>
          <cell r="AQ111">
            <v>0</v>
          </cell>
          <cell r="AR111">
            <v>-12034.735204090379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</row>
        <row r="112">
          <cell r="A112" t="str">
            <v>200292720A</v>
          </cell>
          <cell r="B112" t="str">
            <v>SUMMIT MEDICAL CENTER, LLC</v>
          </cell>
          <cell r="C112" t="str">
            <v>Yes</v>
          </cell>
          <cell r="D112">
            <v>1</v>
          </cell>
          <cell r="E112">
            <v>12</v>
          </cell>
          <cell r="F112">
            <v>370225</v>
          </cell>
          <cell r="G112">
            <v>42370</v>
          </cell>
          <cell r="H112">
            <v>42735</v>
          </cell>
          <cell r="I112">
            <v>1</v>
          </cell>
          <cell r="J112">
            <v>2711680</v>
          </cell>
          <cell r="K112">
            <v>20756218</v>
          </cell>
          <cell r="L112">
            <v>0</v>
          </cell>
          <cell r="M112">
            <v>328741853</v>
          </cell>
          <cell r="N112">
            <v>253172</v>
          </cell>
          <cell r="O112">
            <v>356215186</v>
          </cell>
          <cell r="P112">
            <v>49669155</v>
          </cell>
          <cell r="R112">
            <v>2711680</v>
          </cell>
          <cell r="S112">
            <v>20756218</v>
          </cell>
          <cell r="T112">
            <v>0</v>
          </cell>
          <cell r="U112">
            <v>328741853</v>
          </cell>
          <cell r="V112">
            <v>253172</v>
          </cell>
          <cell r="W112">
            <v>0</v>
          </cell>
          <cell r="X112">
            <v>352462923</v>
          </cell>
          <cell r="Y112">
            <v>0</v>
          </cell>
          <cell r="Z112">
            <v>356215186</v>
          </cell>
          <cell r="AA112">
            <v>49669155</v>
          </cell>
          <cell r="AB112">
            <v>0</v>
          </cell>
          <cell r="AC112">
            <v>352462923</v>
          </cell>
          <cell r="AD112">
            <v>3272265.4987712679</v>
          </cell>
          <cell r="AE112">
            <v>45873689.649362326</v>
          </cell>
          <cell r="AF112">
            <v>23467898</v>
          </cell>
          <cell r="AG112">
            <v>328995025</v>
          </cell>
          <cell r="AH112">
            <v>0</v>
          </cell>
          <cell r="AI112">
            <v>49145955.148133591</v>
          </cell>
          <cell r="AJ112">
            <v>0</v>
          </cell>
          <cell r="AK112">
            <v>0</v>
          </cell>
          <cell r="AL112">
            <v>5560043.0531516364</v>
          </cell>
          <cell r="AM112">
            <v>105004.14</v>
          </cell>
          <cell r="AN112">
            <v>0</v>
          </cell>
          <cell r="AO112">
            <v>35384.430431159664</v>
          </cell>
          <cell r="AP112">
            <v>0</v>
          </cell>
          <cell r="AQ112">
            <v>0</v>
          </cell>
          <cell r="AR112">
            <v>35384.430431159664</v>
          </cell>
          <cell r="AS112">
            <v>0</v>
          </cell>
          <cell r="AT112">
            <v>5455038.9131516367</v>
          </cell>
          <cell r="AU112">
            <v>0</v>
          </cell>
          <cell r="AV112">
            <v>284519.25665387511</v>
          </cell>
          <cell r="AW112">
            <v>0</v>
          </cell>
        </row>
        <row r="113">
          <cell r="A113" t="str">
            <v>100700530A</v>
          </cell>
          <cell r="B113" t="str">
            <v>SURGICAL HOSPITAL OF OKLAHOMA LLC</v>
          </cell>
          <cell r="C113" t="str">
            <v>Yes</v>
          </cell>
          <cell r="D113">
            <v>1</v>
          </cell>
          <cell r="E113">
            <v>12</v>
          </cell>
          <cell r="F113">
            <v>370201</v>
          </cell>
          <cell r="G113">
            <v>42370</v>
          </cell>
          <cell r="H113">
            <v>42735</v>
          </cell>
          <cell r="I113">
            <v>1</v>
          </cell>
          <cell r="J113">
            <v>1378844</v>
          </cell>
          <cell r="K113">
            <v>7029197</v>
          </cell>
          <cell r="L113">
            <v>0</v>
          </cell>
          <cell r="M113">
            <v>72862356</v>
          </cell>
          <cell r="N113">
            <v>0</v>
          </cell>
          <cell r="O113">
            <v>81321250</v>
          </cell>
          <cell r="P113">
            <v>15316957</v>
          </cell>
          <cell r="R113">
            <v>1378844</v>
          </cell>
          <cell r="S113">
            <v>7029197</v>
          </cell>
          <cell r="T113">
            <v>0</v>
          </cell>
          <cell r="U113">
            <v>72862356</v>
          </cell>
          <cell r="V113">
            <v>0</v>
          </cell>
          <cell r="X113">
            <v>81270397</v>
          </cell>
          <cell r="Y113">
            <v>0</v>
          </cell>
          <cell r="Z113">
            <v>81321250</v>
          </cell>
          <cell r="AA113">
            <v>15316957</v>
          </cell>
          <cell r="AB113">
            <v>0</v>
          </cell>
          <cell r="AC113">
            <v>81270397</v>
          </cell>
          <cell r="AD113">
            <v>1583664.8164069909</v>
          </cell>
          <cell r="AE113">
            <v>13723713.958783122</v>
          </cell>
          <cell r="AF113">
            <v>8408041</v>
          </cell>
          <cell r="AG113">
            <v>72862356</v>
          </cell>
          <cell r="AH113">
            <v>0</v>
          </cell>
          <cell r="AI113">
            <v>15307378.775190113</v>
          </cell>
          <cell r="AJ113">
            <v>0</v>
          </cell>
          <cell r="AK113">
            <v>0</v>
          </cell>
          <cell r="AL113">
            <v>1408678.0875174529</v>
          </cell>
          <cell r="AM113">
            <v>113531.29</v>
          </cell>
          <cell r="AN113">
            <v>0</v>
          </cell>
          <cell r="AO113">
            <v>136748.13154714549</v>
          </cell>
          <cell r="AP113">
            <v>0</v>
          </cell>
          <cell r="AQ113">
            <v>0</v>
          </cell>
          <cell r="AR113">
            <v>136748.13154714549</v>
          </cell>
          <cell r="AS113">
            <v>0</v>
          </cell>
          <cell r="AT113">
            <v>1295146.7975174529</v>
          </cell>
          <cell r="AU113">
            <v>0</v>
          </cell>
          <cell r="AV113">
            <v>475102.70259050326</v>
          </cell>
          <cell r="AW113">
            <v>0</v>
          </cell>
        </row>
        <row r="114">
          <cell r="A114" t="str">
            <v>100677110F</v>
          </cell>
          <cell r="B114" t="str">
            <v>THE CHILDREN'S CENTER</v>
          </cell>
          <cell r="C114" t="str">
            <v>No</v>
          </cell>
          <cell r="D114">
            <v>1</v>
          </cell>
          <cell r="E114">
            <v>12</v>
          </cell>
          <cell r="F114">
            <v>777777</v>
          </cell>
          <cell r="G114">
            <v>41821</v>
          </cell>
          <cell r="H114">
            <v>42185</v>
          </cell>
          <cell r="I114">
            <v>1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36464841.779999994</v>
          </cell>
          <cell r="AM114">
            <v>36464841.779999994</v>
          </cell>
          <cell r="AN114">
            <v>0</v>
          </cell>
          <cell r="AO114">
            <v>15471621.611114603</v>
          </cell>
          <cell r="AP114">
            <v>0</v>
          </cell>
          <cell r="AQ114">
            <v>0</v>
          </cell>
          <cell r="AR114">
            <v>15471621.611114603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</row>
        <row r="115">
          <cell r="A115" t="str">
            <v>200530140A</v>
          </cell>
          <cell r="B115" t="str">
            <v>TULSA - AMG SPECIALTY HOSPITAL</v>
          </cell>
          <cell r="C115" t="str">
            <v>Yes</v>
          </cell>
          <cell r="D115">
            <v>1</v>
          </cell>
          <cell r="E115">
            <v>12</v>
          </cell>
          <cell r="F115">
            <v>372011</v>
          </cell>
          <cell r="G115">
            <v>42248</v>
          </cell>
          <cell r="H115">
            <v>42613</v>
          </cell>
          <cell r="I115">
            <v>1</v>
          </cell>
          <cell r="J115">
            <v>10795440</v>
          </cell>
          <cell r="K115">
            <v>14976658</v>
          </cell>
          <cell r="L115">
            <v>0</v>
          </cell>
          <cell r="M115">
            <v>0</v>
          </cell>
          <cell r="N115">
            <v>0</v>
          </cell>
          <cell r="O115">
            <v>25835573</v>
          </cell>
          <cell r="P115">
            <v>10422093</v>
          </cell>
          <cell r="R115">
            <v>10795440</v>
          </cell>
          <cell r="S115">
            <v>14976658</v>
          </cell>
          <cell r="T115">
            <v>0</v>
          </cell>
          <cell r="U115">
            <v>0</v>
          </cell>
          <cell r="V115">
            <v>0</v>
          </cell>
          <cell r="X115">
            <v>25772098</v>
          </cell>
          <cell r="Y115">
            <v>0</v>
          </cell>
          <cell r="Z115">
            <v>25835573</v>
          </cell>
          <cell r="AA115">
            <v>10422093</v>
          </cell>
          <cell r="AB115">
            <v>0</v>
          </cell>
          <cell r="AC115">
            <v>25772098</v>
          </cell>
          <cell r="AD115">
            <v>10396487.128855783</v>
          </cell>
          <cell r="AE115">
            <v>0</v>
          </cell>
          <cell r="AF115">
            <v>25772098</v>
          </cell>
          <cell r="AG115">
            <v>0</v>
          </cell>
          <cell r="AH115">
            <v>0</v>
          </cell>
          <cell r="AI115">
            <v>10396487.128855783</v>
          </cell>
          <cell r="AJ115">
            <v>0</v>
          </cell>
          <cell r="AK115">
            <v>0</v>
          </cell>
          <cell r="AL115">
            <v>377536.96</v>
          </cell>
          <cell r="AM115">
            <v>377536.96</v>
          </cell>
          <cell r="AN115">
            <v>0</v>
          </cell>
          <cell r="AO115">
            <v>-114347.36862214841</v>
          </cell>
          <cell r="AP115">
            <v>0</v>
          </cell>
          <cell r="AQ115">
            <v>0</v>
          </cell>
          <cell r="AR115">
            <v>-114347.36862214841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</row>
        <row r="116">
          <cell r="A116">
            <v>0</v>
          </cell>
          <cell r="B116">
            <v>0</v>
          </cell>
          <cell r="F116">
            <v>0</v>
          </cell>
          <cell r="G116">
            <v>0</v>
          </cell>
          <cell r="H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R116">
            <v>0</v>
          </cell>
          <cell r="Y116">
            <v>0</v>
          </cell>
          <cell r="AB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</row>
        <row r="117">
          <cell r="A117">
            <v>0</v>
          </cell>
          <cell r="F117">
            <v>0</v>
          </cell>
          <cell r="G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R117">
            <v>0</v>
          </cell>
          <cell r="Y117">
            <v>0</v>
          </cell>
          <cell r="AB117">
            <v>0</v>
          </cell>
          <cell r="AJ117">
            <v>189109253.0451009</v>
          </cell>
          <cell r="AK117">
            <v>0</v>
          </cell>
          <cell r="AL117">
            <v>0</v>
          </cell>
          <cell r="AM117">
            <v>359612439.88499999</v>
          </cell>
          <cell r="AN117">
            <v>1.0000000000000002</v>
          </cell>
          <cell r="AO117">
            <v>317660835.67803282</v>
          </cell>
          <cell r="AP117">
            <v>305412709</v>
          </cell>
          <cell r="AQ117">
            <v>1089450</v>
          </cell>
          <cell r="AR117">
            <v>11158676.678032611</v>
          </cell>
          <cell r="AS117">
            <v>0</v>
          </cell>
          <cell r="AT117">
            <v>161851362.6121839</v>
          </cell>
          <cell r="AU117">
            <v>0.99999999999999933</v>
          </cell>
          <cell r="AV117">
            <v>86246934.849656656</v>
          </cell>
          <cell r="AW117">
            <v>72157855</v>
          </cell>
        </row>
        <row r="118">
          <cell r="A118">
            <v>0</v>
          </cell>
          <cell r="F118">
            <v>0</v>
          </cell>
          <cell r="G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R118">
            <v>0</v>
          </cell>
          <cell r="Y118">
            <v>0</v>
          </cell>
          <cell r="AB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530766114.98499995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211682369.49937829</v>
          </cell>
          <cell r="AV118">
            <v>0</v>
          </cell>
        </row>
        <row r="119">
          <cell r="A119">
            <v>0</v>
          </cell>
          <cell r="F119">
            <v>0</v>
          </cell>
          <cell r="G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R119">
            <v>0</v>
          </cell>
          <cell r="Y119">
            <v>0</v>
          </cell>
          <cell r="AB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V119">
            <v>0</v>
          </cell>
        </row>
        <row r="120">
          <cell r="A120">
            <v>0</v>
          </cell>
          <cell r="F120">
            <v>0</v>
          </cell>
          <cell r="G120">
            <v>0</v>
          </cell>
          <cell r="H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R120">
            <v>0</v>
          </cell>
          <cell r="Y120">
            <v>0</v>
          </cell>
          <cell r="AB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 t="str">
            <v>Inpatient Private Pool</v>
          </cell>
          <cell r="AO120">
            <v>0</v>
          </cell>
          <cell r="AP120">
            <v>305412707.36716956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 t="str">
            <v>Outpatient Private Pool</v>
          </cell>
          <cell r="AV120">
            <v>0</v>
          </cell>
          <cell r="AW120">
            <v>72157853.245948225</v>
          </cell>
        </row>
        <row r="121">
          <cell r="A121">
            <v>0</v>
          </cell>
          <cell r="F121">
            <v>0</v>
          </cell>
          <cell r="G121">
            <v>0</v>
          </cell>
          <cell r="H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R121">
            <v>0</v>
          </cell>
          <cell r="Y121">
            <v>0</v>
          </cell>
          <cell r="AB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V121">
            <v>0</v>
          </cell>
        </row>
        <row r="122">
          <cell r="A122">
            <v>0</v>
          </cell>
          <cell r="F122">
            <v>0</v>
          </cell>
          <cell r="G122">
            <v>0</v>
          </cell>
          <cell r="H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R122">
            <v>0</v>
          </cell>
          <cell r="Y122">
            <v>0</v>
          </cell>
          <cell r="AB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V122">
            <v>0</v>
          </cell>
        </row>
        <row r="123">
          <cell r="A123">
            <v>0</v>
          </cell>
          <cell r="B123" t="str">
            <v>NSGO Taxed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  <cell r="AV123">
            <v>0</v>
          </cell>
          <cell r="AW123">
            <v>0</v>
          </cell>
        </row>
        <row r="124">
          <cell r="A124" t="str">
            <v>200668710A</v>
          </cell>
          <cell r="B124" t="str">
            <v xml:space="preserve">BLACKWELL REGIONAL HOSPITAL </v>
          </cell>
          <cell r="C124" t="str">
            <v>Yes</v>
          </cell>
          <cell r="D124">
            <v>2</v>
          </cell>
          <cell r="E124">
            <v>12</v>
          </cell>
          <cell r="F124">
            <v>370030</v>
          </cell>
          <cell r="G124">
            <v>42095</v>
          </cell>
          <cell r="H124">
            <v>42460</v>
          </cell>
          <cell r="I124">
            <v>1</v>
          </cell>
          <cell r="J124">
            <v>1674759</v>
          </cell>
          <cell r="K124">
            <v>8394143</v>
          </cell>
          <cell r="L124">
            <v>735406</v>
          </cell>
          <cell r="M124">
            <v>18315919</v>
          </cell>
          <cell r="N124">
            <v>6333645</v>
          </cell>
          <cell r="O124">
            <v>35434170</v>
          </cell>
          <cell r="P124">
            <v>6993005</v>
          </cell>
          <cell r="R124">
            <v>1674759</v>
          </cell>
          <cell r="S124">
            <v>8394143</v>
          </cell>
          <cell r="T124">
            <v>735406</v>
          </cell>
          <cell r="U124">
            <v>18315919</v>
          </cell>
          <cell r="V124">
            <v>6333645</v>
          </cell>
          <cell r="X124">
            <v>35453872</v>
          </cell>
          <cell r="Y124">
            <v>0</v>
          </cell>
          <cell r="Z124">
            <v>35434170</v>
          </cell>
          <cell r="AA124">
            <v>6993005</v>
          </cell>
          <cell r="AB124">
            <v>0</v>
          </cell>
          <cell r="AC124">
            <v>35453872</v>
          </cell>
          <cell r="AD124">
            <v>2132252.0004148539</v>
          </cell>
          <cell r="AE124">
            <v>4864641.2290684395</v>
          </cell>
          <cell r="AF124">
            <v>10804308</v>
          </cell>
          <cell r="AG124">
            <v>24649564</v>
          </cell>
          <cell r="AH124">
            <v>0</v>
          </cell>
          <cell r="AI124">
            <v>6996893.2294832934</v>
          </cell>
          <cell r="AJ124">
            <v>209906.79688449879</v>
          </cell>
          <cell r="AK124">
            <v>1</v>
          </cell>
          <cell r="AL124">
            <v>534426.17191699054</v>
          </cell>
          <cell r="AM124">
            <v>129345.19</v>
          </cell>
          <cell r="AN124">
            <v>3.2311174600490682E-3</v>
          </cell>
          <cell r="AO124">
            <v>73069.179838569049</v>
          </cell>
          <cell r="AP124">
            <v>154901</v>
          </cell>
          <cell r="AQ124">
            <v>0</v>
          </cell>
          <cell r="AR124">
            <v>-81831.820161430951</v>
          </cell>
          <cell r="AS124">
            <v>0</v>
          </cell>
          <cell r="AT124">
            <v>405080.9819169906</v>
          </cell>
          <cell r="AU124">
            <v>1.308062324345154E-2</v>
          </cell>
          <cell r="AV124">
            <v>357462.14355238207</v>
          </cell>
          <cell r="AW124">
            <v>154131</v>
          </cell>
        </row>
        <row r="125">
          <cell r="A125" t="str">
            <v>100700720A</v>
          </cell>
          <cell r="B125" t="str">
            <v>CHOCTAW MEMORIAL HOSPITAL</v>
          </cell>
          <cell r="C125" t="str">
            <v>Yes</v>
          </cell>
          <cell r="D125">
            <v>2</v>
          </cell>
          <cell r="E125">
            <v>12</v>
          </cell>
          <cell r="F125">
            <v>370100</v>
          </cell>
          <cell r="G125">
            <v>42186</v>
          </cell>
          <cell r="H125">
            <v>42551</v>
          </cell>
          <cell r="I125">
            <v>1</v>
          </cell>
          <cell r="J125">
            <v>2446039</v>
          </cell>
          <cell r="K125">
            <v>5463071</v>
          </cell>
          <cell r="L125">
            <v>0</v>
          </cell>
          <cell r="M125">
            <v>18343773</v>
          </cell>
          <cell r="N125">
            <v>9186015</v>
          </cell>
          <cell r="O125">
            <v>35438898</v>
          </cell>
          <cell r="P125">
            <v>11510344</v>
          </cell>
          <cell r="R125">
            <v>2446039</v>
          </cell>
          <cell r="S125">
            <v>5463071</v>
          </cell>
          <cell r="T125">
            <v>0</v>
          </cell>
          <cell r="U125">
            <v>18343773</v>
          </cell>
          <cell r="V125">
            <v>9186015</v>
          </cell>
          <cell r="X125">
            <v>35438898</v>
          </cell>
          <cell r="Y125">
            <v>0</v>
          </cell>
          <cell r="Z125">
            <v>35438898</v>
          </cell>
          <cell r="AA125">
            <v>11510344</v>
          </cell>
          <cell r="AB125">
            <v>0</v>
          </cell>
          <cell r="AC125">
            <v>35438898</v>
          </cell>
          <cell r="AD125">
            <v>2568832.0453373012</v>
          </cell>
          <cell r="AE125">
            <v>8941511.9546626993</v>
          </cell>
          <cell r="AF125">
            <v>7909110</v>
          </cell>
          <cell r="AG125">
            <v>27529788</v>
          </cell>
          <cell r="AH125">
            <v>0</v>
          </cell>
          <cell r="AI125">
            <v>11510344</v>
          </cell>
          <cell r="AJ125">
            <v>345310.32</v>
          </cell>
          <cell r="AK125">
            <v>1</v>
          </cell>
          <cell r="AL125">
            <v>1100903.0154507873</v>
          </cell>
          <cell r="AM125">
            <v>456854.92</v>
          </cell>
          <cell r="AN125">
            <v>1.1412499442161864E-2</v>
          </cell>
          <cell r="AO125">
            <v>254608.96662459866</v>
          </cell>
          <cell r="AP125">
            <v>547120</v>
          </cell>
          <cell r="AQ125">
            <v>0</v>
          </cell>
          <cell r="AR125">
            <v>-292511.03337540134</v>
          </cell>
          <cell r="AS125">
            <v>0</v>
          </cell>
          <cell r="AT125">
            <v>644048.09545078722</v>
          </cell>
          <cell r="AU125">
            <v>2.0797200716227718E-2</v>
          </cell>
          <cell r="AV125">
            <v>377447.68184675823</v>
          </cell>
          <cell r="AW125">
            <v>245056</v>
          </cell>
        </row>
        <row r="126">
          <cell r="A126" t="str">
            <v>100749570S</v>
          </cell>
          <cell r="B126" t="str">
            <v>COMANCHE COUNTY MEMORIAL HOSPITAL</v>
          </cell>
          <cell r="C126" t="str">
            <v>Yes</v>
          </cell>
          <cell r="D126">
            <v>2</v>
          </cell>
          <cell r="E126">
            <v>12</v>
          </cell>
          <cell r="F126">
            <v>370056</v>
          </cell>
          <cell r="G126">
            <v>42186</v>
          </cell>
          <cell r="H126">
            <v>42551</v>
          </cell>
          <cell r="I126">
            <v>1</v>
          </cell>
          <cell r="J126">
            <v>61525990</v>
          </cell>
          <cell r="K126">
            <v>211421986</v>
          </cell>
          <cell r="L126">
            <v>7076691</v>
          </cell>
          <cell r="M126">
            <v>274037549</v>
          </cell>
          <cell r="N126">
            <v>37755828</v>
          </cell>
          <cell r="O126">
            <v>747114380</v>
          </cell>
          <cell r="P126">
            <v>237133048</v>
          </cell>
          <cell r="R126">
            <v>61525990</v>
          </cell>
          <cell r="S126">
            <v>211421986</v>
          </cell>
          <cell r="T126">
            <v>7076691</v>
          </cell>
          <cell r="U126">
            <v>274037549</v>
          </cell>
          <cell r="V126">
            <v>37755828</v>
          </cell>
          <cell r="X126">
            <v>591818044</v>
          </cell>
          <cell r="Y126">
            <v>0</v>
          </cell>
          <cell r="Z126">
            <v>747114380</v>
          </cell>
          <cell r="AA126">
            <v>237133048</v>
          </cell>
          <cell r="AB126">
            <v>0</v>
          </cell>
          <cell r="AC126">
            <v>591818044</v>
          </cell>
          <cell r="AD126">
            <v>88879433.428781033</v>
          </cell>
          <cell r="AE126">
            <v>98962777.070658311</v>
          </cell>
          <cell r="AF126">
            <v>280024667</v>
          </cell>
          <cell r="AG126">
            <v>311793377</v>
          </cell>
          <cell r="AH126">
            <v>0</v>
          </cell>
          <cell r="AI126">
            <v>187842210.49943933</v>
          </cell>
          <cell r="AJ126">
            <v>5635266.3149831798</v>
          </cell>
          <cell r="AK126">
            <v>1</v>
          </cell>
          <cell r="AL126">
            <v>14570458.030816734</v>
          </cell>
          <cell r="AM126">
            <v>9627151.8999999985</v>
          </cell>
          <cell r="AN126">
            <v>0.2404918079646762</v>
          </cell>
          <cell r="AO126">
            <v>8812431.1937890165</v>
          </cell>
          <cell r="AP126">
            <v>11529284</v>
          </cell>
          <cell r="AQ126">
            <v>0</v>
          </cell>
          <cell r="AR126">
            <v>-2716852.8062109835</v>
          </cell>
          <cell r="AS126">
            <v>0</v>
          </cell>
          <cell r="AT126">
            <v>4943306.1308167344</v>
          </cell>
          <cell r="AU126">
            <v>0.15962616849662015</v>
          </cell>
          <cell r="AV126">
            <v>1425568.5647429721</v>
          </cell>
          <cell r="AW126">
            <v>1880898</v>
          </cell>
        </row>
        <row r="127">
          <cell r="A127" t="str">
            <v>100700880A</v>
          </cell>
          <cell r="B127" t="str">
            <v>ELKVIEW GEN HSP</v>
          </cell>
          <cell r="C127" t="str">
            <v>Yes</v>
          </cell>
          <cell r="D127">
            <v>2</v>
          </cell>
          <cell r="E127">
            <v>12</v>
          </cell>
          <cell r="F127">
            <v>370153</v>
          </cell>
          <cell r="G127">
            <v>42186</v>
          </cell>
          <cell r="H127">
            <v>42551</v>
          </cell>
          <cell r="I127">
            <v>1</v>
          </cell>
          <cell r="J127">
            <v>1749106</v>
          </cell>
          <cell r="K127">
            <v>6554166</v>
          </cell>
          <cell r="L127">
            <v>477534</v>
          </cell>
          <cell r="M127">
            <v>11787258</v>
          </cell>
          <cell r="N127">
            <v>2465603</v>
          </cell>
          <cell r="O127">
            <v>24623210</v>
          </cell>
          <cell r="P127">
            <v>10573621</v>
          </cell>
          <cell r="R127">
            <v>1749106</v>
          </cell>
          <cell r="S127">
            <v>6554166</v>
          </cell>
          <cell r="T127">
            <v>477534</v>
          </cell>
          <cell r="U127">
            <v>11787258</v>
          </cell>
          <cell r="V127">
            <v>2465603</v>
          </cell>
          <cell r="X127">
            <v>23033667</v>
          </cell>
          <cell r="Y127">
            <v>0</v>
          </cell>
          <cell r="Z127">
            <v>24623210</v>
          </cell>
          <cell r="AA127">
            <v>10573621</v>
          </cell>
          <cell r="AB127">
            <v>0</v>
          </cell>
          <cell r="AC127">
            <v>23033667</v>
          </cell>
          <cell r="AD127">
            <v>3770625.9548826492</v>
          </cell>
          <cell r="AE127">
            <v>6120418.5148760453</v>
          </cell>
          <cell r="AF127">
            <v>8780806</v>
          </cell>
          <cell r="AG127">
            <v>14252861</v>
          </cell>
          <cell r="AH127">
            <v>0</v>
          </cell>
          <cell r="AI127">
            <v>9891044.469758695</v>
          </cell>
          <cell r="AJ127">
            <v>296731.33409276087</v>
          </cell>
          <cell r="AK127">
            <v>1</v>
          </cell>
          <cell r="AL127">
            <v>872336.67527700681</v>
          </cell>
          <cell r="AM127">
            <v>459124.06</v>
          </cell>
          <cell r="AN127">
            <v>1.1469183868334154E-2</v>
          </cell>
          <cell r="AO127">
            <v>254743.79772848898</v>
          </cell>
          <cell r="AP127">
            <v>549838</v>
          </cell>
          <cell r="AQ127">
            <v>0</v>
          </cell>
          <cell r="AR127">
            <v>-295094.20227151102</v>
          </cell>
          <cell r="AS127">
            <v>0</v>
          </cell>
          <cell r="AT127">
            <v>413212.61527700676</v>
          </cell>
          <cell r="AU127">
            <v>1.3343204892762467E-2</v>
          </cell>
          <cell r="AV127">
            <v>260416.34248393646</v>
          </cell>
          <cell r="AW127">
            <v>157225</v>
          </cell>
        </row>
        <row r="128">
          <cell r="A128" t="str">
            <v>100700820A</v>
          </cell>
          <cell r="B128" t="str">
            <v>GRADY MEMORIAL HOSPITAL</v>
          </cell>
          <cell r="C128" t="str">
            <v>Yes</v>
          </cell>
          <cell r="D128">
            <v>2</v>
          </cell>
          <cell r="E128">
            <v>12</v>
          </cell>
          <cell r="F128">
            <v>370054</v>
          </cell>
          <cell r="G128">
            <v>42370</v>
          </cell>
          <cell r="H128">
            <v>42735</v>
          </cell>
          <cell r="I128">
            <v>1</v>
          </cell>
          <cell r="J128">
            <v>6136003</v>
          </cell>
          <cell r="K128">
            <v>6688942</v>
          </cell>
          <cell r="L128">
            <v>1748136</v>
          </cell>
          <cell r="M128">
            <v>32299247</v>
          </cell>
          <cell r="N128">
            <v>18225933</v>
          </cell>
          <cell r="O128">
            <v>79145130</v>
          </cell>
          <cell r="P128">
            <v>28758297</v>
          </cell>
          <cell r="R128">
            <v>6136003</v>
          </cell>
          <cell r="S128">
            <v>6688942</v>
          </cell>
          <cell r="T128">
            <v>1748136</v>
          </cell>
          <cell r="U128">
            <v>32299247</v>
          </cell>
          <cell r="V128">
            <v>18225933</v>
          </cell>
          <cell r="X128">
            <v>65098261</v>
          </cell>
          <cell r="Y128">
            <v>0</v>
          </cell>
          <cell r="Z128">
            <v>79145130</v>
          </cell>
          <cell r="AA128">
            <v>28758297</v>
          </cell>
          <cell r="AB128">
            <v>0</v>
          </cell>
          <cell r="AC128">
            <v>65098261</v>
          </cell>
          <cell r="AD128">
            <v>5295297.2798586218</v>
          </cell>
          <cell r="AE128">
            <v>18358907.647488356</v>
          </cell>
          <cell r="AF128">
            <v>14573081</v>
          </cell>
          <cell r="AG128">
            <v>50525180</v>
          </cell>
          <cell r="AH128">
            <v>0</v>
          </cell>
          <cell r="AI128">
            <v>23654204.927346978</v>
          </cell>
          <cell r="AJ128">
            <v>709626.14782040927</v>
          </cell>
          <cell r="AK128">
            <v>1</v>
          </cell>
          <cell r="AL128">
            <v>1614214.6799348067</v>
          </cell>
          <cell r="AM128">
            <v>617252.15</v>
          </cell>
          <cell r="AN128">
            <v>1.5419314774038574E-2</v>
          </cell>
          <cell r="AO128">
            <v>700135.06184699654</v>
          </cell>
          <cell r="AP128">
            <v>739209</v>
          </cell>
          <cell r="AQ128">
            <v>0</v>
          </cell>
          <cell r="AR128">
            <v>-39073.938153003459</v>
          </cell>
          <cell r="AS128">
            <v>0</v>
          </cell>
          <cell r="AT128">
            <v>996962.52993480675</v>
          </cell>
          <cell r="AU128">
            <v>3.2193294240083166E-2</v>
          </cell>
          <cell r="AV128">
            <v>1505061.9786170775</v>
          </cell>
          <cell r="AW128">
            <v>379338</v>
          </cell>
        </row>
        <row r="129">
          <cell r="A129" t="str">
            <v>100699350A</v>
          </cell>
          <cell r="B129" t="str">
            <v>JACKSON CO MEM HSP</v>
          </cell>
          <cell r="C129" t="str">
            <v>Yes</v>
          </cell>
          <cell r="D129">
            <v>2</v>
          </cell>
          <cell r="E129">
            <v>12</v>
          </cell>
          <cell r="F129">
            <v>370022</v>
          </cell>
          <cell r="G129">
            <v>42186</v>
          </cell>
          <cell r="H129">
            <v>42551</v>
          </cell>
          <cell r="I129">
            <v>1</v>
          </cell>
          <cell r="J129">
            <v>13753956</v>
          </cell>
          <cell r="K129">
            <v>40862245</v>
          </cell>
          <cell r="L129">
            <v>2000801</v>
          </cell>
          <cell r="M129">
            <v>74868073</v>
          </cell>
          <cell r="N129">
            <v>17803749</v>
          </cell>
          <cell r="O129">
            <v>169775002</v>
          </cell>
          <cell r="P129">
            <v>62378503</v>
          </cell>
          <cell r="R129">
            <v>13753956</v>
          </cell>
          <cell r="S129">
            <v>40862245</v>
          </cell>
          <cell r="T129">
            <v>2000801</v>
          </cell>
          <cell r="U129">
            <v>74868073</v>
          </cell>
          <cell r="V129">
            <v>17803749</v>
          </cell>
          <cell r="X129">
            <v>149288824</v>
          </cell>
          <cell r="Y129">
            <v>0</v>
          </cell>
          <cell r="Z129">
            <v>169775002</v>
          </cell>
          <cell r="AA129">
            <v>62378503</v>
          </cell>
          <cell r="AB129">
            <v>0</v>
          </cell>
          <cell r="AC129">
            <v>149288824</v>
          </cell>
          <cell r="AD129">
            <v>20802142.762501664</v>
          </cell>
          <cell r="AE129">
            <v>34049356.257068202</v>
          </cell>
          <cell r="AF129">
            <v>56617002</v>
          </cell>
          <cell r="AG129">
            <v>92671822</v>
          </cell>
          <cell r="AH129">
            <v>0</v>
          </cell>
          <cell r="AI129">
            <v>54851499.019569866</v>
          </cell>
          <cell r="AJ129">
            <v>1645544.9705870959</v>
          </cell>
          <cell r="AK129">
            <v>1</v>
          </cell>
          <cell r="AL129">
            <v>3515670.0659940336</v>
          </cell>
          <cell r="AM129">
            <v>1922818.36</v>
          </cell>
          <cell r="AN129">
            <v>4.8033111826569781E-2</v>
          </cell>
          <cell r="AO129">
            <v>2527930.3620811244</v>
          </cell>
          <cell r="AP129">
            <v>2302729</v>
          </cell>
          <cell r="AQ129">
            <v>0</v>
          </cell>
          <cell r="AR129">
            <v>225201.36208112445</v>
          </cell>
          <cell r="AS129">
            <v>0</v>
          </cell>
          <cell r="AT129">
            <v>1592851.7059940337</v>
          </cell>
          <cell r="AU129">
            <v>5.1435377070026496E-2</v>
          </cell>
          <cell r="AV129">
            <v>825340.97473806585</v>
          </cell>
          <cell r="AW129">
            <v>606070</v>
          </cell>
        </row>
        <row r="130">
          <cell r="A130" t="str">
            <v>100700860A</v>
          </cell>
          <cell r="B130" t="str">
            <v>LATIMER CO GEN HSP</v>
          </cell>
          <cell r="C130" t="str">
            <v>Yes</v>
          </cell>
          <cell r="D130">
            <v>2</v>
          </cell>
          <cell r="E130">
            <v>12</v>
          </cell>
          <cell r="F130">
            <v>370072</v>
          </cell>
          <cell r="G130">
            <v>42186</v>
          </cell>
          <cell r="H130">
            <v>42551</v>
          </cell>
          <cell r="I130">
            <v>1</v>
          </cell>
          <cell r="J130">
            <v>2795759</v>
          </cell>
          <cell r="K130">
            <v>1120930</v>
          </cell>
          <cell r="L130">
            <v>149737</v>
          </cell>
          <cell r="M130">
            <v>3170746</v>
          </cell>
          <cell r="N130">
            <v>2752816</v>
          </cell>
          <cell r="O130">
            <v>10231209</v>
          </cell>
          <cell r="P130">
            <v>2612692</v>
          </cell>
          <cell r="R130">
            <v>2795759</v>
          </cell>
          <cell r="S130">
            <v>1120930</v>
          </cell>
          <cell r="T130">
            <v>149737</v>
          </cell>
          <cell r="U130">
            <v>3170746</v>
          </cell>
          <cell r="V130">
            <v>2752816</v>
          </cell>
          <cell r="X130">
            <v>9989988</v>
          </cell>
          <cell r="Y130">
            <v>0</v>
          </cell>
          <cell r="Z130">
            <v>10231209</v>
          </cell>
          <cell r="AA130">
            <v>2612692</v>
          </cell>
          <cell r="AB130">
            <v>0</v>
          </cell>
          <cell r="AC130">
            <v>9989988</v>
          </cell>
          <cell r="AD130">
            <v>1038422.6027238815</v>
          </cell>
          <cell r="AE130">
            <v>1512670.0127916457</v>
          </cell>
          <cell r="AF130">
            <v>4066426</v>
          </cell>
          <cell r="AG130">
            <v>5923562</v>
          </cell>
          <cell r="AH130">
            <v>0</v>
          </cell>
          <cell r="AI130">
            <v>2551092.6155155273</v>
          </cell>
          <cell r="AJ130">
            <v>76532.778465465817</v>
          </cell>
          <cell r="AK130">
            <v>1</v>
          </cell>
          <cell r="AL130">
            <v>156489.01999999999</v>
          </cell>
          <cell r="AM130">
            <v>16265.44</v>
          </cell>
          <cell r="AN130">
            <v>4.0632007405440063E-4</v>
          </cell>
          <cell r="AO130">
            <v>10764.07059679257</v>
          </cell>
          <cell r="AP130">
            <v>19479</v>
          </cell>
          <cell r="AQ130">
            <v>0</v>
          </cell>
          <cell r="AR130">
            <v>-8714.9294032074304</v>
          </cell>
          <cell r="AS130">
            <v>0</v>
          </cell>
          <cell r="AT130">
            <v>140223.57999999999</v>
          </cell>
          <cell r="AU130">
            <v>4.5280126732877672E-3</v>
          </cell>
          <cell r="AV130">
            <v>216115.04762957126</v>
          </cell>
          <cell r="AW130">
            <v>53354</v>
          </cell>
        </row>
        <row r="131">
          <cell r="A131" t="str">
            <v>100710530D</v>
          </cell>
          <cell r="B131" t="str">
            <v>MCALESTER REGIONAL</v>
          </cell>
          <cell r="C131" t="str">
            <v>Yes</v>
          </cell>
          <cell r="D131">
            <v>2</v>
          </cell>
          <cell r="E131">
            <v>12</v>
          </cell>
          <cell r="F131">
            <v>370034</v>
          </cell>
          <cell r="G131">
            <v>42186</v>
          </cell>
          <cell r="H131">
            <v>42551</v>
          </cell>
          <cell r="I131">
            <v>1</v>
          </cell>
          <cell r="J131">
            <v>24250160</v>
          </cell>
          <cell r="K131">
            <v>86344398</v>
          </cell>
          <cell r="L131">
            <v>1769446</v>
          </cell>
          <cell r="M131">
            <v>114479745</v>
          </cell>
          <cell r="N131">
            <v>9950308</v>
          </cell>
          <cell r="O131">
            <v>238392121</v>
          </cell>
          <cell r="P131">
            <v>57727640</v>
          </cell>
          <cell r="R131">
            <v>24250160</v>
          </cell>
          <cell r="S131">
            <v>86344398</v>
          </cell>
          <cell r="T131">
            <v>1769446</v>
          </cell>
          <cell r="U131">
            <v>114479745</v>
          </cell>
          <cell r="V131">
            <v>9950308</v>
          </cell>
          <cell r="X131">
            <v>236794057</v>
          </cell>
          <cell r="Y131">
            <v>0</v>
          </cell>
          <cell r="Z131">
            <v>238392121</v>
          </cell>
          <cell r="AA131">
            <v>57727640</v>
          </cell>
          <cell r="AB131">
            <v>0</v>
          </cell>
          <cell r="AC131">
            <v>236794057</v>
          </cell>
          <cell r="AD131">
            <v>27209409.206399739</v>
          </cell>
          <cell r="AE131">
            <v>30131252.973603602</v>
          </cell>
          <cell r="AF131">
            <v>112364004</v>
          </cell>
          <cell r="AG131">
            <v>124430053</v>
          </cell>
          <cell r="AH131">
            <v>0</v>
          </cell>
          <cell r="AI131">
            <v>57340662.180003338</v>
          </cell>
          <cell r="AJ131">
            <v>1720219.8654001001</v>
          </cell>
          <cell r="AK131">
            <v>1</v>
          </cell>
          <cell r="AL131">
            <v>7336822.0372620039</v>
          </cell>
          <cell r="AM131">
            <v>4345911.4800000004</v>
          </cell>
          <cell r="AN131">
            <v>0.10856337574559741</v>
          </cell>
          <cell r="AO131">
            <v>4110143.4013395645</v>
          </cell>
          <cell r="AP131">
            <v>5204577</v>
          </cell>
          <cell r="AQ131">
            <v>0</v>
          </cell>
          <cell r="AR131">
            <v>-1094433.5986604355</v>
          </cell>
          <cell r="AS131">
            <v>0</v>
          </cell>
          <cell r="AT131">
            <v>2990910.5572620034</v>
          </cell>
          <cell r="AU131">
            <v>9.6580624371111701E-2</v>
          </cell>
          <cell r="AV131">
            <v>901771.15512991045</v>
          </cell>
          <cell r="AW131">
            <v>1138023</v>
          </cell>
        </row>
        <row r="132">
          <cell r="A132" t="str">
            <v>100700690A</v>
          </cell>
          <cell r="B132" t="str">
            <v>NORMAN REGIONAL HOSPITAL</v>
          </cell>
          <cell r="C132" t="str">
            <v>Yes</v>
          </cell>
          <cell r="D132">
            <v>2</v>
          </cell>
          <cell r="E132">
            <v>12</v>
          </cell>
          <cell r="F132">
            <v>370008</v>
          </cell>
          <cell r="G132">
            <v>42186</v>
          </cell>
          <cell r="H132">
            <v>42551</v>
          </cell>
          <cell r="I132">
            <v>1</v>
          </cell>
          <cell r="J132">
            <v>121304646</v>
          </cell>
          <cell r="K132">
            <v>585195101</v>
          </cell>
          <cell r="L132">
            <v>0</v>
          </cell>
          <cell r="M132">
            <v>653298943</v>
          </cell>
          <cell r="N132">
            <v>237573430</v>
          </cell>
          <cell r="O132">
            <v>1597372120</v>
          </cell>
          <cell r="P132">
            <v>368693259</v>
          </cell>
          <cell r="R132">
            <v>121304646</v>
          </cell>
          <cell r="S132">
            <v>585195101</v>
          </cell>
          <cell r="T132">
            <v>0</v>
          </cell>
          <cell r="U132">
            <v>653298943</v>
          </cell>
          <cell r="V132">
            <v>237573430</v>
          </cell>
          <cell r="X132">
            <v>1597372120</v>
          </cell>
          <cell r="Y132">
            <v>0</v>
          </cell>
          <cell r="Z132">
            <v>1597372120</v>
          </cell>
          <cell r="AA132">
            <v>368693259</v>
          </cell>
          <cell r="AB132">
            <v>0</v>
          </cell>
          <cell r="AC132">
            <v>1597372120</v>
          </cell>
          <cell r="AD132">
            <v>163068887.29478106</v>
          </cell>
          <cell r="AE132">
            <v>205624371.70521897</v>
          </cell>
          <cell r="AF132">
            <v>706499747</v>
          </cell>
          <cell r="AG132">
            <v>890872373</v>
          </cell>
          <cell r="AH132">
            <v>0</v>
          </cell>
          <cell r="AI132">
            <v>368693259</v>
          </cell>
          <cell r="AJ132">
            <v>11060797.77</v>
          </cell>
          <cell r="AK132">
            <v>1</v>
          </cell>
          <cell r="AL132">
            <v>21423958.072860617</v>
          </cell>
          <cell r="AM132">
            <v>13380658.409999996</v>
          </cell>
          <cell r="AN132">
            <v>0.33425656582593749</v>
          </cell>
          <cell r="AO132">
            <v>15039314.408397704</v>
          </cell>
          <cell r="AP132">
            <v>16024409</v>
          </cell>
          <cell r="AQ132">
            <v>0</v>
          </cell>
          <cell r="AR132">
            <v>-985094.59160229564</v>
          </cell>
          <cell r="AS132">
            <v>0</v>
          </cell>
          <cell r="AT132">
            <v>8043299.6628606208</v>
          </cell>
          <cell r="AU132">
            <v>0.25972923247633617</v>
          </cell>
          <cell r="AV132">
            <v>3055149.2719616834</v>
          </cell>
          <cell r="AW132">
            <v>3060426</v>
          </cell>
        </row>
        <row r="133">
          <cell r="A133" t="str">
            <v>100700680A</v>
          </cell>
          <cell r="B133" t="str">
            <v>NORTHEASTERN HEALTH SYSTEM</v>
          </cell>
          <cell r="C133" t="str">
            <v>Yes</v>
          </cell>
          <cell r="D133">
            <v>2</v>
          </cell>
          <cell r="E133">
            <v>12</v>
          </cell>
          <cell r="F133">
            <v>370089</v>
          </cell>
          <cell r="G133">
            <v>42186</v>
          </cell>
          <cell r="H133">
            <v>42551</v>
          </cell>
          <cell r="I133">
            <v>1</v>
          </cell>
          <cell r="J133">
            <v>23115794</v>
          </cell>
          <cell r="K133">
            <v>47206565</v>
          </cell>
          <cell r="L133">
            <v>4026754</v>
          </cell>
          <cell r="M133">
            <v>109731453</v>
          </cell>
          <cell r="N133">
            <v>47446894</v>
          </cell>
          <cell r="O133">
            <v>234956647</v>
          </cell>
          <cell r="P133">
            <v>86943805</v>
          </cell>
          <cell r="R133">
            <v>23115794</v>
          </cell>
          <cell r="S133">
            <v>47206565</v>
          </cell>
          <cell r="T133">
            <v>4026754</v>
          </cell>
          <cell r="U133">
            <v>109731453</v>
          </cell>
          <cell r="V133">
            <v>47446894</v>
          </cell>
          <cell r="X133">
            <v>231527460</v>
          </cell>
          <cell r="Y133">
            <v>0</v>
          </cell>
          <cell r="Z133">
            <v>234956647</v>
          </cell>
          <cell r="AA133">
            <v>86943805</v>
          </cell>
          <cell r="AB133">
            <v>0</v>
          </cell>
          <cell r="AC133">
            <v>231527460</v>
          </cell>
          <cell r="AD133">
            <v>27512287.331011172</v>
          </cell>
          <cell r="AE133">
            <v>58162574.78253141</v>
          </cell>
          <cell r="AF133">
            <v>74349113</v>
          </cell>
          <cell r="AG133">
            <v>157178347</v>
          </cell>
          <cell r="AH133">
            <v>0</v>
          </cell>
          <cell r="AI133">
            <v>85674862.113542587</v>
          </cell>
          <cell r="AJ133">
            <v>2570245.8634062777</v>
          </cell>
          <cell r="AK133">
            <v>1</v>
          </cell>
          <cell r="AL133">
            <v>6801790.9309506239</v>
          </cell>
          <cell r="AM133">
            <v>3541287.9699999997</v>
          </cell>
          <cell r="AN133">
            <v>8.8463416312030779E-2</v>
          </cell>
          <cell r="AO133">
            <v>2825680.422087701</v>
          </cell>
          <cell r="AP133">
            <v>4240976</v>
          </cell>
          <cell r="AQ133">
            <v>0</v>
          </cell>
          <cell r="AR133">
            <v>-1415295.577912299</v>
          </cell>
          <cell r="AS133">
            <v>0</v>
          </cell>
          <cell r="AT133">
            <v>3260502.9609506242</v>
          </cell>
          <cell r="AU133">
            <v>0.10528613467490075</v>
          </cell>
          <cell r="AV133">
            <v>1059717.0210739234</v>
          </cell>
          <cell r="AW133">
            <v>1240601</v>
          </cell>
        </row>
        <row r="134">
          <cell r="A134" t="str">
            <v>100699890A</v>
          </cell>
          <cell r="B134" t="str">
            <v>PAULS VALLEY GENERAL HOSPITAL</v>
          </cell>
          <cell r="C134" t="str">
            <v>Yes</v>
          </cell>
          <cell r="D134">
            <v>2</v>
          </cell>
          <cell r="E134">
            <v>12</v>
          </cell>
          <cell r="F134">
            <v>370156</v>
          </cell>
          <cell r="G134">
            <v>42186</v>
          </cell>
          <cell r="H134">
            <v>42551</v>
          </cell>
          <cell r="I134">
            <v>1</v>
          </cell>
          <cell r="J134">
            <v>1498524</v>
          </cell>
          <cell r="K134">
            <v>3705964</v>
          </cell>
          <cell r="L134">
            <v>972713</v>
          </cell>
          <cell r="M134">
            <v>21883910</v>
          </cell>
          <cell r="N134">
            <v>10852794</v>
          </cell>
          <cell r="O134">
            <v>41716722</v>
          </cell>
          <cell r="P134">
            <v>9845210</v>
          </cell>
          <cell r="R134">
            <v>1498524</v>
          </cell>
          <cell r="S134">
            <v>3705964</v>
          </cell>
          <cell r="T134">
            <v>972713</v>
          </cell>
          <cell r="U134">
            <v>21883910</v>
          </cell>
          <cell r="V134">
            <v>10852794</v>
          </cell>
          <cell r="X134">
            <v>38913905</v>
          </cell>
          <cell r="Y134">
            <v>0</v>
          </cell>
          <cell r="Z134">
            <v>41716722</v>
          </cell>
          <cell r="AA134">
            <v>9845210</v>
          </cell>
          <cell r="AB134">
            <v>0</v>
          </cell>
          <cell r="AC134">
            <v>38913905</v>
          </cell>
          <cell r="AD134">
            <v>1457828.8547506202</v>
          </cell>
          <cell r="AE134">
            <v>7725912.0596253946</v>
          </cell>
          <cell r="AF134">
            <v>6177201</v>
          </cell>
          <cell r="AG134">
            <v>32736704</v>
          </cell>
          <cell r="AH134">
            <v>0</v>
          </cell>
          <cell r="AI134">
            <v>9183740.9143760148</v>
          </cell>
          <cell r="AJ134">
            <v>275512.22743128042</v>
          </cell>
          <cell r="AK134">
            <v>1</v>
          </cell>
          <cell r="AL134">
            <v>635126.69790547644</v>
          </cell>
          <cell r="AM134">
            <v>91245.62</v>
          </cell>
          <cell r="AN134">
            <v>2.2793682233951062E-3</v>
          </cell>
          <cell r="AO134">
            <v>-53580.358495173772</v>
          </cell>
          <cell r="AP134">
            <v>109274</v>
          </cell>
          <cell r="AQ134">
            <v>0</v>
          </cell>
          <cell r="AR134">
            <v>-162854.35849517377</v>
          </cell>
          <cell r="AS134">
            <v>0</v>
          </cell>
          <cell r="AT134">
            <v>543881.07790547644</v>
          </cell>
          <cell r="AU134">
            <v>1.7562669655969483E-2</v>
          </cell>
          <cell r="AV134">
            <v>562169.78784849227</v>
          </cell>
          <cell r="AW134">
            <v>206943</v>
          </cell>
        </row>
        <row r="135">
          <cell r="A135" t="str">
            <v>100700900A</v>
          </cell>
          <cell r="B135" t="str">
            <v>PERRY MEM HSP AUTH</v>
          </cell>
          <cell r="C135" t="str">
            <v>Yes</v>
          </cell>
          <cell r="D135">
            <v>2</v>
          </cell>
          <cell r="E135">
            <v>12</v>
          </cell>
          <cell r="F135">
            <v>370139</v>
          </cell>
          <cell r="G135">
            <v>42186</v>
          </cell>
          <cell r="H135">
            <v>42551</v>
          </cell>
          <cell r="I135">
            <v>1</v>
          </cell>
          <cell r="J135">
            <v>1164480</v>
          </cell>
          <cell r="K135">
            <v>2121383</v>
          </cell>
          <cell r="L135">
            <v>228979</v>
          </cell>
          <cell r="M135">
            <v>10105143</v>
          </cell>
          <cell r="N135">
            <v>2305599</v>
          </cell>
          <cell r="O135">
            <v>18007096</v>
          </cell>
          <cell r="P135">
            <v>6884043</v>
          </cell>
          <cell r="R135">
            <v>1164480</v>
          </cell>
          <cell r="S135">
            <v>2121383</v>
          </cell>
          <cell r="T135">
            <v>228979</v>
          </cell>
          <cell r="U135">
            <v>10105143</v>
          </cell>
          <cell r="V135">
            <v>2305599</v>
          </cell>
          <cell r="X135">
            <v>15925584</v>
          </cell>
          <cell r="Y135">
            <v>0</v>
          </cell>
          <cell r="Z135">
            <v>18007096</v>
          </cell>
          <cell r="AA135">
            <v>6884043</v>
          </cell>
          <cell r="AB135">
            <v>0</v>
          </cell>
          <cell r="AC135">
            <v>15925584</v>
          </cell>
          <cell r="AD135">
            <v>1343710.4720386898</v>
          </cell>
          <cell r="AE135">
            <v>4744578.5589139974</v>
          </cell>
          <cell r="AF135">
            <v>3514842</v>
          </cell>
          <cell r="AG135">
            <v>12410742</v>
          </cell>
          <cell r="AH135">
            <v>0</v>
          </cell>
          <cell r="AI135">
            <v>6088289.0309526864</v>
          </cell>
          <cell r="AJ135">
            <v>182648.6709285806</v>
          </cell>
          <cell r="AK135">
            <v>1</v>
          </cell>
          <cell r="AL135">
            <v>205052.5981500246</v>
          </cell>
          <cell r="AM135">
            <v>66445.19</v>
          </cell>
          <cell r="AN135">
            <v>1.6598391756607088E-3</v>
          </cell>
          <cell r="AO135">
            <v>53784.906721826017</v>
          </cell>
          <cell r="AP135">
            <v>79573</v>
          </cell>
          <cell r="AQ135">
            <v>0</v>
          </cell>
          <cell r="AR135">
            <v>-25788.093278173983</v>
          </cell>
          <cell r="AS135">
            <v>0</v>
          </cell>
          <cell r="AT135">
            <v>138607.4081500246</v>
          </cell>
          <cell r="AU135">
            <v>4.4758242566256086E-3</v>
          </cell>
          <cell r="AV135">
            <v>203220.65393371345</v>
          </cell>
          <cell r="AW135">
            <v>52739</v>
          </cell>
        </row>
        <row r="136">
          <cell r="A136" t="str">
            <v>100699900A</v>
          </cell>
          <cell r="B136" t="str">
            <v>PURCELL MUNICIPAL HOSPITAL</v>
          </cell>
          <cell r="C136" t="str">
            <v>Yes</v>
          </cell>
          <cell r="D136">
            <v>2</v>
          </cell>
          <cell r="E136">
            <v>12</v>
          </cell>
          <cell r="F136">
            <v>370158</v>
          </cell>
          <cell r="G136">
            <v>42186</v>
          </cell>
          <cell r="H136">
            <v>42551</v>
          </cell>
          <cell r="I136">
            <v>1</v>
          </cell>
          <cell r="J136">
            <v>1444359</v>
          </cell>
          <cell r="K136">
            <v>3001717</v>
          </cell>
          <cell r="L136">
            <v>0</v>
          </cell>
          <cell r="M136">
            <v>21029330</v>
          </cell>
          <cell r="N136">
            <v>0</v>
          </cell>
          <cell r="O136">
            <v>25475406</v>
          </cell>
          <cell r="P136">
            <v>10058469</v>
          </cell>
          <cell r="R136">
            <v>1444359</v>
          </cell>
          <cell r="S136">
            <v>3001717</v>
          </cell>
          <cell r="T136">
            <v>0</v>
          </cell>
          <cell r="U136">
            <v>21029330</v>
          </cell>
          <cell r="V136">
            <v>0</v>
          </cell>
          <cell r="X136">
            <v>25475406</v>
          </cell>
          <cell r="Y136">
            <v>0</v>
          </cell>
          <cell r="Z136">
            <v>25475406</v>
          </cell>
          <cell r="AA136">
            <v>10058469</v>
          </cell>
          <cell r="AB136">
            <v>0</v>
          </cell>
          <cell r="AC136">
            <v>25475406</v>
          </cell>
          <cell r="AD136">
            <v>1755446.7087843074</v>
          </cell>
          <cell r="AE136">
            <v>8303022.2912156926</v>
          </cell>
          <cell r="AF136">
            <v>4446076</v>
          </cell>
          <cell r="AG136">
            <v>21029330</v>
          </cell>
          <cell r="AH136">
            <v>0</v>
          </cell>
          <cell r="AI136">
            <v>10058469</v>
          </cell>
          <cell r="AJ136">
            <v>301754.07</v>
          </cell>
          <cell r="AK136">
            <v>1</v>
          </cell>
          <cell r="AL136">
            <v>763573.76031876705</v>
          </cell>
          <cell r="AM136">
            <v>119619.08</v>
          </cell>
          <cell r="AN136">
            <v>2.9881536216615889E-3</v>
          </cell>
          <cell r="AO136">
            <v>52552.607470851988</v>
          </cell>
          <cell r="AP136">
            <v>143253</v>
          </cell>
          <cell r="AQ136">
            <v>0</v>
          </cell>
          <cell r="AR136">
            <v>-90700.392529148012</v>
          </cell>
          <cell r="AS136">
            <v>0</v>
          </cell>
          <cell r="AT136">
            <v>643954.68031876709</v>
          </cell>
          <cell r="AU136">
            <v>2.0794184212857426E-2</v>
          </cell>
          <cell r="AV136">
            <v>175845.89700380794</v>
          </cell>
          <cell r="AW136">
            <v>245021</v>
          </cell>
        </row>
        <row r="137">
          <cell r="A137" t="str">
            <v>100700770A</v>
          </cell>
          <cell r="B137" t="str">
            <v>PUSHMATAHA HSP</v>
          </cell>
          <cell r="C137" t="str">
            <v>Yes</v>
          </cell>
          <cell r="D137">
            <v>2</v>
          </cell>
          <cell r="E137">
            <v>12</v>
          </cell>
          <cell r="F137">
            <v>370083</v>
          </cell>
          <cell r="G137">
            <v>42095</v>
          </cell>
          <cell r="H137">
            <v>42460</v>
          </cell>
          <cell r="I137">
            <v>1</v>
          </cell>
          <cell r="J137">
            <v>1995225</v>
          </cell>
          <cell r="K137">
            <v>2326484</v>
          </cell>
          <cell r="L137">
            <v>827009</v>
          </cell>
          <cell r="M137">
            <v>6049816</v>
          </cell>
          <cell r="N137">
            <v>3391623</v>
          </cell>
          <cell r="O137">
            <v>14541220</v>
          </cell>
          <cell r="P137">
            <v>2534592</v>
          </cell>
          <cell r="R137">
            <v>1995225</v>
          </cell>
          <cell r="S137">
            <v>2326484</v>
          </cell>
          <cell r="T137">
            <v>827009</v>
          </cell>
          <cell r="U137">
            <v>6049816</v>
          </cell>
          <cell r="V137">
            <v>3391623</v>
          </cell>
          <cell r="X137">
            <v>14590157</v>
          </cell>
          <cell r="Y137">
            <v>0</v>
          </cell>
          <cell r="Z137">
            <v>14541220</v>
          </cell>
          <cell r="AA137">
            <v>2534592</v>
          </cell>
          <cell r="AB137">
            <v>0</v>
          </cell>
          <cell r="AC137">
            <v>14590157</v>
          </cell>
          <cell r="AD137">
            <v>897441.85515768279</v>
          </cell>
          <cell r="AE137">
            <v>1645680.056961383</v>
          </cell>
          <cell r="AF137">
            <v>5148718</v>
          </cell>
          <cell r="AG137">
            <v>9441439</v>
          </cell>
          <cell r="AH137">
            <v>0</v>
          </cell>
          <cell r="AI137">
            <v>2543121.9121190659</v>
          </cell>
          <cell r="AJ137">
            <v>76293.657363571969</v>
          </cell>
          <cell r="AK137">
            <v>1</v>
          </cell>
          <cell r="AL137">
            <v>483425.01307405368</v>
          </cell>
          <cell r="AM137">
            <v>212979.26</v>
          </cell>
          <cell r="AN137">
            <v>5.3203447736582254E-3</v>
          </cell>
          <cell r="AO137">
            <v>107880.81108204968</v>
          </cell>
          <cell r="AP137">
            <v>255060</v>
          </cell>
          <cell r="AQ137">
            <v>0</v>
          </cell>
          <cell r="AR137">
            <v>-147179.18891795032</v>
          </cell>
          <cell r="AS137">
            <v>0</v>
          </cell>
          <cell r="AT137">
            <v>270445.75307405367</v>
          </cell>
          <cell r="AU137">
            <v>8.7330661316461135E-3</v>
          </cell>
          <cell r="AV137">
            <v>331320.31087862136</v>
          </cell>
          <cell r="AW137">
            <v>102903</v>
          </cell>
        </row>
        <row r="138">
          <cell r="A138" t="str">
            <v>100700190A</v>
          </cell>
          <cell r="B138" t="str">
            <v>SEQUOYAH COUNTY CITY OF SALLISAW HOSPITAL AUTHORIT</v>
          </cell>
          <cell r="C138" t="str">
            <v>Yes</v>
          </cell>
          <cell r="D138">
            <v>2</v>
          </cell>
          <cell r="E138">
            <v>12</v>
          </cell>
          <cell r="F138">
            <v>370112</v>
          </cell>
          <cell r="G138">
            <v>42095</v>
          </cell>
          <cell r="H138">
            <v>42460</v>
          </cell>
          <cell r="I138">
            <v>1</v>
          </cell>
          <cell r="J138">
            <v>1597463</v>
          </cell>
          <cell r="K138">
            <v>4182179</v>
          </cell>
          <cell r="L138">
            <v>940298</v>
          </cell>
          <cell r="M138">
            <v>13934901</v>
          </cell>
          <cell r="N138">
            <v>13019610</v>
          </cell>
          <cell r="O138">
            <v>37937689</v>
          </cell>
          <cell r="P138">
            <v>13356123</v>
          </cell>
          <cell r="R138">
            <v>1597463</v>
          </cell>
          <cell r="S138">
            <v>4182179</v>
          </cell>
          <cell r="T138">
            <v>940298</v>
          </cell>
          <cell r="U138">
            <v>13934901</v>
          </cell>
          <cell r="V138">
            <v>13019610</v>
          </cell>
          <cell r="X138">
            <v>33674451</v>
          </cell>
          <cell r="Y138">
            <v>0</v>
          </cell>
          <cell r="Z138">
            <v>37937689</v>
          </cell>
          <cell r="AA138">
            <v>13356123</v>
          </cell>
          <cell r="AB138">
            <v>0</v>
          </cell>
          <cell r="AC138">
            <v>33674451</v>
          </cell>
          <cell r="AD138">
            <v>2365783.1448989948</v>
          </cell>
          <cell r="AE138">
            <v>9489448.9835913051</v>
          </cell>
          <cell r="AF138">
            <v>6719940</v>
          </cell>
          <cell r="AG138">
            <v>26954511</v>
          </cell>
          <cell r="AH138">
            <v>0</v>
          </cell>
          <cell r="AI138">
            <v>11855232.128490299</v>
          </cell>
          <cell r="AJ138">
            <v>355656.96385470894</v>
          </cell>
          <cell r="AK138">
            <v>1</v>
          </cell>
          <cell r="AL138">
            <v>1233824.8878656689</v>
          </cell>
          <cell r="AM138">
            <v>294517.2</v>
          </cell>
          <cell r="AN138">
            <v>7.3572095506973505E-3</v>
          </cell>
          <cell r="AO138">
            <v>111926.74901846651</v>
          </cell>
          <cell r="AP138">
            <v>352708</v>
          </cell>
          <cell r="AQ138">
            <v>0</v>
          </cell>
          <cell r="AR138">
            <v>-240781.25098153349</v>
          </cell>
          <cell r="AS138">
            <v>0</v>
          </cell>
          <cell r="AT138">
            <v>939307.68786566879</v>
          </cell>
          <cell r="AU138">
            <v>3.0331539921975886E-2</v>
          </cell>
          <cell r="AV138">
            <v>695063.84112258558</v>
          </cell>
          <cell r="AW138">
            <v>357401</v>
          </cell>
        </row>
        <row r="139">
          <cell r="A139" t="str">
            <v>100699830A</v>
          </cell>
          <cell r="B139" t="str">
            <v>SHARE MEMORIAL HOSPITAL</v>
          </cell>
          <cell r="C139" t="str">
            <v>Yes</v>
          </cell>
          <cell r="D139">
            <v>2</v>
          </cell>
          <cell r="E139">
            <v>12</v>
          </cell>
          <cell r="F139">
            <v>370080</v>
          </cell>
          <cell r="G139">
            <v>42186</v>
          </cell>
          <cell r="H139">
            <v>42551</v>
          </cell>
          <cell r="I139">
            <v>1</v>
          </cell>
          <cell r="J139">
            <v>4222023</v>
          </cell>
          <cell r="K139">
            <v>1155502</v>
          </cell>
          <cell r="L139">
            <v>0</v>
          </cell>
          <cell r="M139">
            <v>9736518</v>
          </cell>
          <cell r="N139">
            <v>3957026</v>
          </cell>
          <cell r="O139">
            <v>20039975</v>
          </cell>
          <cell r="P139">
            <v>10421902</v>
          </cell>
          <cell r="R139">
            <v>4222023</v>
          </cell>
          <cell r="S139">
            <v>1155502</v>
          </cell>
          <cell r="T139">
            <v>0</v>
          </cell>
          <cell r="U139">
            <v>9736518</v>
          </cell>
          <cell r="V139">
            <v>3957026</v>
          </cell>
          <cell r="X139">
            <v>19071069</v>
          </cell>
          <cell r="Y139">
            <v>0</v>
          </cell>
          <cell r="Z139">
            <v>20039975</v>
          </cell>
          <cell r="AA139">
            <v>10421902</v>
          </cell>
          <cell r="AB139">
            <v>0</v>
          </cell>
          <cell r="AC139">
            <v>19071069</v>
          </cell>
          <cell r="AD139">
            <v>2796612.1989947595</v>
          </cell>
          <cell r="AE139">
            <v>7121404.7722458737</v>
          </cell>
          <cell r="AF139">
            <v>5377525</v>
          </cell>
          <cell r="AG139">
            <v>13693544</v>
          </cell>
          <cell r="AH139">
            <v>0</v>
          </cell>
          <cell r="AI139">
            <v>9918016.9712406341</v>
          </cell>
          <cell r="AJ139">
            <v>297540.50913721899</v>
          </cell>
          <cell r="AK139">
            <v>1</v>
          </cell>
          <cell r="AL139">
            <v>148321.80564459812</v>
          </cell>
          <cell r="AM139">
            <v>15774.96</v>
          </cell>
          <cell r="AN139">
            <v>3.9406760071693155E-4</v>
          </cell>
          <cell r="AO139">
            <v>11632.644212388346</v>
          </cell>
          <cell r="AP139">
            <v>18892</v>
          </cell>
          <cell r="AQ139">
            <v>0</v>
          </cell>
          <cell r="AR139">
            <v>-7259.3557876116538</v>
          </cell>
          <cell r="AS139">
            <v>0</v>
          </cell>
          <cell r="AT139">
            <v>132546.84564459813</v>
          </cell>
          <cell r="AU139">
            <v>4.2801203398391188E-3</v>
          </cell>
          <cell r="AV139">
            <v>44113.692175130214</v>
          </cell>
          <cell r="AW139">
            <v>50433</v>
          </cell>
        </row>
        <row r="140">
          <cell r="A140" t="str">
            <v>100699950A</v>
          </cell>
          <cell r="B140" t="str">
            <v>STILLWATER MEDICAL CENTER</v>
          </cell>
          <cell r="C140" t="str">
            <v>Yes</v>
          </cell>
          <cell r="D140">
            <v>2</v>
          </cell>
          <cell r="E140">
            <v>12</v>
          </cell>
          <cell r="F140">
            <v>370049</v>
          </cell>
          <cell r="G140">
            <v>42370</v>
          </cell>
          <cell r="H140">
            <v>42735</v>
          </cell>
          <cell r="I140">
            <v>1</v>
          </cell>
          <cell r="J140">
            <v>31063683</v>
          </cell>
          <cell r="K140">
            <v>59916813</v>
          </cell>
          <cell r="L140">
            <v>27361713</v>
          </cell>
          <cell r="M140">
            <v>199122430</v>
          </cell>
          <cell r="N140">
            <v>80942872</v>
          </cell>
          <cell r="O140">
            <v>430999232</v>
          </cell>
          <cell r="P140">
            <v>160477479</v>
          </cell>
          <cell r="R140">
            <v>31063683</v>
          </cell>
          <cell r="S140">
            <v>59916813</v>
          </cell>
          <cell r="T140">
            <v>27361713</v>
          </cell>
          <cell r="U140">
            <v>199122430</v>
          </cell>
          <cell r="V140">
            <v>80942872</v>
          </cell>
          <cell r="X140">
            <v>398407511</v>
          </cell>
          <cell r="Y140">
            <v>0</v>
          </cell>
          <cell r="Z140">
            <v>430999232</v>
          </cell>
          <cell r="AA140">
            <v>160477479</v>
          </cell>
          <cell r="AB140">
            <v>0</v>
          </cell>
          <cell r="AC140">
            <v>398407511</v>
          </cell>
          <cell r="AD140">
            <v>44063325.290591493</v>
          </cell>
          <cell r="AE140">
            <v>104279010.9202182</v>
          </cell>
          <cell r="AF140">
            <v>118342209</v>
          </cell>
          <cell r="AG140">
            <v>280065302</v>
          </cell>
          <cell r="AH140">
            <v>0</v>
          </cell>
          <cell r="AI140">
            <v>148342336.21080971</v>
          </cell>
          <cell r="AJ140">
            <v>4450270.0863242913</v>
          </cell>
          <cell r="AK140">
            <v>1</v>
          </cell>
          <cell r="AL140">
            <v>7181355.7342034131</v>
          </cell>
          <cell r="AM140">
            <v>3081581.62</v>
          </cell>
          <cell r="AN140">
            <v>7.6979686503597808E-2</v>
          </cell>
          <cell r="AO140">
            <v>3010942.7061429843</v>
          </cell>
          <cell r="AP140">
            <v>3690440</v>
          </cell>
          <cell r="AQ140">
            <v>0</v>
          </cell>
          <cell r="AR140">
            <v>-679497.29385701567</v>
          </cell>
          <cell r="AS140">
            <v>0</v>
          </cell>
          <cell r="AT140">
            <v>4099774.114203413</v>
          </cell>
          <cell r="AU140">
            <v>0.13238735701035578</v>
          </cell>
          <cell r="AV140">
            <v>1452555.0254626959</v>
          </cell>
          <cell r="AW140">
            <v>1559939</v>
          </cell>
        </row>
        <row r="141">
          <cell r="A141" t="str">
            <v>200100890B</v>
          </cell>
          <cell r="B141" t="str">
            <v>WAGONER COMMUNITY HOSPITAL</v>
          </cell>
          <cell r="C141" t="str">
            <v>Yes</v>
          </cell>
          <cell r="D141">
            <v>2</v>
          </cell>
          <cell r="E141">
            <v>12</v>
          </cell>
          <cell r="F141">
            <v>370166</v>
          </cell>
          <cell r="G141">
            <v>42278</v>
          </cell>
          <cell r="H141">
            <v>42643</v>
          </cell>
          <cell r="I141">
            <v>1</v>
          </cell>
          <cell r="J141">
            <v>13132647</v>
          </cell>
          <cell r="K141">
            <v>7656172</v>
          </cell>
          <cell r="L141">
            <v>685090</v>
          </cell>
          <cell r="M141">
            <v>16932635</v>
          </cell>
          <cell r="N141">
            <v>3722623</v>
          </cell>
          <cell r="O141">
            <v>46027813</v>
          </cell>
          <cell r="P141">
            <v>17600447</v>
          </cell>
          <cell r="R141">
            <v>13132647</v>
          </cell>
          <cell r="S141">
            <v>7656172</v>
          </cell>
          <cell r="T141">
            <v>685090</v>
          </cell>
          <cell r="U141">
            <v>16932635</v>
          </cell>
          <cell r="V141">
            <v>3722623</v>
          </cell>
          <cell r="X141">
            <v>42129167</v>
          </cell>
          <cell r="Y141">
            <v>0</v>
          </cell>
          <cell r="Z141">
            <v>46027813</v>
          </cell>
          <cell r="AA141">
            <v>17600447</v>
          </cell>
          <cell r="AB141">
            <v>0</v>
          </cell>
          <cell r="AC141">
            <v>42129167</v>
          </cell>
          <cell r="AD141">
            <v>8211348.152416518</v>
          </cell>
          <cell r="AE141">
            <v>7898306.4804822691</v>
          </cell>
          <cell r="AF141">
            <v>21473909</v>
          </cell>
          <cell r="AG141">
            <v>20655258</v>
          </cell>
          <cell r="AH141">
            <v>0</v>
          </cell>
          <cell r="AI141">
            <v>16109654.632898787</v>
          </cell>
          <cell r="AJ141">
            <v>483289.6389869636</v>
          </cell>
          <cell r="AK141">
            <v>1</v>
          </cell>
          <cell r="AL141">
            <v>2421370.4405613653</v>
          </cell>
          <cell r="AM141">
            <v>1652268.3800000001</v>
          </cell>
          <cell r="AN141">
            <v>4.1274617257162707E-2</v>
          </cell>
          <cell r="AO141">
            <v>2546358.3699993799</v>
          </cell>
          <cell r="AP141">
            <v>1978724</v>
          </cell>
          <cell r="AQ141">
            <v>0</v>
          </cell>
          <cell r="AR141">
            <v>567634.36999937985</v>
          </cell>
          <cell r="AS141">
            <v>0</v>
          </cell>
          <cell r="AT141">
            <v>769102.06056136522</v>
          </cell>
          <cell r="AU141">
            <v>2.4835365615922787E-2</v>
          </cell>
          <cell r="AV141">
            <v>877842.56301156955</v>
          </cell>
          <cell r="AW141">
            <v>292639</v>
          </cell>
        </row>
        <row r="142">
          <cell r="A142">
            <v>0</v>
          </cell>
          <cell r="C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R142">
            <v>0</v>
          </cell>
          <cell r="Y142">
            <v>0</v>
          </cell>
          <cell r="AB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</row>
        <row r="143">
          <cell r="A143">
            <v>0</v>
          </cell>
          <cell r="B143" t="str">
            <v>NSGO CAH Not Taxed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0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</row>
        <row r="144">
          <cell r="A144" t="str">
            <v>100700790A</v>
          </cell>
          <cell r="B144" t="str">
            <v>ARBUCKLE MEM HSP</v>
          </cell>
          <cell r="C144" t="str">
            <v>No</v>
          </cell>
          <cell r="D144">
            <v>2</v>
          </cell>
          <cell r="E144">
            <v>12</v>
          </cell>
          <cell r="F144">
            <v>371328</v>
          </cell>
          <cell r="G144">
            <v>42370</v>
          </cell>
          <cell r="H144">
            <v>42735</v>
          </cell>
          <cell r="I144">
            <v>1</v>
          </cell>
          <cell r="J144">
            <v>1693810</v>
          </cell>
          <cell r="K144">
            <v>4246322</v>
          </cell>
          <cell r="L144">
            <v>19804</v>
          </cell>
          <cell r="M144">
            <v>10651991</v>
          </cell>
          <cell r="N144">
            <v>3532064</v>
          </cell>
          <cell r="O144">
            <v>23224991</v>
          </cell>
          <cell r="P144">
            <v>12245808</v>
          </cell>
          <cell r="R144">
            <v>1693810</v>
          </cell>
          <cell r="S144">
            <v>4246322</v>
          </cell>
          <cell r="T144">
            <v>19804</v>
          </cell>
          <cell r="U144">
            <v>10651991</v>
          </cell>
          <cell r="V144">
            <v>3532064</v>
          </cell>
          <cell r="X144">
            <v>20143991</v>
          </cell>
          <cell r="Y144">
            <v>0</v>
          </cell>
          <cell r="Z144">
            <v>23224991</v>
          </cell>
          <cell r="AA144">
            <v>12245808</v>
          </cell>
          <cell r="AB144">
            <v>0</v>
          </cell>
          <cell r="AC144">
            <v>20143991</v>
          </cell>
          <cell r="AD144">
            <v>3142486.9851742028</v>
          </cell>
          <cell r="AE144">
            <v>7478806.5231732484</v>
          </cell>
          <cell r="AF144">
            <v>5959936</v>
          </cell>
          <cell r="AG144">
            <v>14184055</v>
          </cell>
          <cell r="AH144">
            <v>0</v>
          </cell>
          <cell r="AI144">
            <v>10621293.508347452</v>
          </cell>
          <cell r="AJ144">
            <v>0</v>
          </cell>
          <cell r="AK144">
            <v>0</v>
          </cell>
          <cell r="AL144">
            <v>347376.52871539083</v>
          </cell>
          <cell r="AM144">
            <v>30975.410000000003</v>
          </cell>
          <cell r="AN144">
            <v>0</v>
          </cell>
          <cell r="AO144">
            <v>46646.635293937157</v>
          </cell>
          <cell r="AP144">
            <v>0</v>
          </cell>
          <cell r="AQ144">
            <v>795</v>
          </cell>
          <cell r="AR144">
            <v>45851.635293937157</v>
          </cell>
          <cell r="AS144">
            <v>0</v>
          </cell>
          <cell r="AT144">
            <v>316401.11871539085</v>
          </cell>
          <cell r="AU144">
            <v>0</v>
          </cell>
          <cell r="AV144">
            <v>244776.29046377842</v>
          </cell>
          <cell r="AW144">
            <v>0</v>
          </cell>
        </row>
        <row r="145">
          <cell r="A145" t="str">
            <v>100262850D</v>
          </cell>
          <cell r="B145" t="str">
            <v>ATOKA MEMORIAL HOSPITAL</v>
          </cell>
          <cell r="C145" t="str">
            <v>No</v>
          </cell>
          <cell r="D145">
            <v>2</v>
          </cell>
          <cell r="E145">
            <v>12</v>
          </cell>
          <cell r="F145">
            <v>371300</v>
          </cell>
          <cell r="G145">
            <v>42370</v>
          </cell>
          <cell r="H145">
            <v>42735</v>
          </cell>
          <cell r="I145">
            <v>1</v>
          </cell>
          <cell r="J145">
            <v>2280356</v>
          </cell>
          <cell r="K145">
            <v>2391711</v>
          </cell>
          <cell r="L145">
            <v>87699</v>
          </cell>
          <cell r="M145">
            <v>7246114</v>
          </cell>
          <cell r="N145">
            <v>6315850</v>
          </cell>
          <cell r="O145">
            <v>21030397</v>
          </cell>
          <cell r="P145">
            <v>6425061</v>
          </cell>
          <cell r="R145">
            <v>2280356</v>
          </cell>
          <cell r="S145">
            <v>2391711</v>
          </cell>
          <cell r="T145">
            <v>87699</v>
          </cell>
          <cell r="U145">
            <v>7246114</v>
          </cell>
          <cell r="V145">
            <v>6315850</v>
          </cell>
          <cell r="W145">
            <v>0</v>
          </cell>
          <cell r="X145">
            <v>18321730</v>
          </cell>
          <cell r="Y145">
            <v>0</v>
          </cell>
          <cell r="Z145">
            <v>21030397</v>
          </cell>
          <cell r="AA145">
            <v>6425061</v>
          </cell>
          <cell r="AB145">
            <v>0</v>
          </cell>
          <cell r="AC145">
            <v>18321730</v>
          </cell>
          <cell r="AD145">
            <v>1454170.6890139068</v>
          </cell>
          <cell r="AE145">
            <v>4143357.1596296541</v>
          </cell>
          <cell r="AF145">
            <v>4759766</v>
          </cell>
          <cell r="AG145">
            <v>13561964</v>
          </cell>
          <cell r="AH145">
            <v>0</v>
          </cell>
          <cell r="AI145">
            <v>5597527.8486435609</v>
          </cell>
          <cell r="AJ145">
            <v>0</v>
          </cell>
          <cell r="AK145">
            <v>0</v>
          </cell>
          <cell r="AL145">
            <v>529254.09896901378</v>
          </cell>
          <cell r="AM145">
            <v>214680.28</v>
          </cell>
          <cell r="AN145">
            <v>0</v>
          </cell>
          <cell r="AO145">
            <v>16432.602290865034</v>
          </cell>
          <cell r="AP145">
            <v>0</v>
          </cell>
          <cell r="AQ145">
            <v>72864</v>
          </cell>
          <cell r="AR145">
            <v>-56431.397709134966</v>
          </cell>
          <cell r="AS145">
            <v>0</v>
          </cell>
          <cell r="AT145">
            <v>314573.81896901381</v>
          </cell>
          <cell r="AU145">
            <v>0</v>
          </cell>
          <cell r="AV145">
            <v>398195.92838108848</v>
          </cell>
          <cell r="AW145">
            <v>0</v>
          </cell>
        </row>
        <row r="146">
          <cell r="A146" t="str">
            <v>100700760A</v>
          </cell>
          <cell r="B146" t="str">
            <v>BEAVER COUNTY MEMORIAL HOSPITAL</v>
          </cell>
          <cell r="C146" t="str">
            <v>No</v>
          </cell>
          <cell r="D146">
            <v>2</v>
          </cell>
          <cell r="E146">
            <v>12</v>
          </cell>
          <cell r="F146">
            <v>371322</v>
          </cell>
          <cell r="G146">
            <v>42186</v>
          </cell>
          <cell r="H146">
            <v>42551</v>
          </cell>
          <cell r="I146">
            <v>1</v>
          </cell>
          <cell r="J146">
            <v>848219</v>
          </cell>
          <cell r="K146">
            <v>471459</v>
          </cell>
          <cell r="L146">
            <v>30106</v>
          </cell>
          <cell r="M146">
            <v>1917170</v>
          </cell>
          <cell r="N146">
            <v>594268</v>
          </cell>
          <cell r="O146">
            <v>4570316</v>
          </cell>
          <cell r="P146">
            <v>3366307</v>
          </cell>
          <cell r="R146">
            <v>848219</v>
          </cell>
          <cell r="S146">
            <v>471459</v>
          </cell>
          <cell r="T146">
            <v>30106</v>
          </cell>
          <cell r="U146">
            <v>1917170</v>
          </cell>
          <cell r="V146">
            <v>594268</v>
          </cell>
          <cell r="X146">
            <v>3861222</v>
          </cell>
          <cell r="Y146">
            <v>0</v>
          </cell>
          <cell r="Z146">
            <v>4570316</v>
          </cell>
          <cell r="AA146">
            <v>3366307</v>
          </cell>
          <cell r="AB146">
            <v>0</v>
          </cell>
          <cell r="AC146">
            <v>3861222</v>
          </cell>
          <cell r="AD146">
            <v>994195.44024702022</v>
          </cell>
          <cell r="AE146">
            <v>1849822.0515749897</v>
          </cell>
          <cell r="AF146">
            <v>1349784</v>
          </cell>
          <cell r="AG146">
            <v>2511438</v>
          </cell>
          <cell r="AH146">
            <v>0</v>
          </cell>
          <cell r="AI146">
            <v>2844017.4918220094</v>
          </cell>
          <cell r="AJ146">
            <v>0</v>
          </cell>
          <cell r="AK146">
            <v>0</v>
          </cell>
          <cell r="AL146">
            <v>43914.230391358549</v>
          </cell>
          <cell r="AM146">
            <v>10785.83</v>
          </cell>
          <cell r="AN146">
            <v>0</v>
          </cell>
          <cell r="AO146">
            <v>0</v>
          </cell>
          <cell r="AP146">
            <v>0</v>
          </cell>
          <cell r="AQ146">
            <v>7866</v>
          </cell>
          <cell r="AR146">
            <v>-7866</v>
          </cell>
          <cell r="AS146">
            <v>0</v>
          </cell>
          <cell r="AT146">
            <v>33128.400391358547</v>
          </cell>
          <cell r="AU146">
            <v>0</v>
          </cell>
          <cell r="AV146">
            <v>51937.373540528453</v>
          </cell>
          <cell r="AW146">
            <v>0</v>
          </cell>
        </row>
        <row r="147">
          <cell r="A147" t="str">
            <v>100700740A</v>
          </cell>
          <cell r="B147" t="str">
            <v>CIMARRON MEMORIAL HOSPITAL</v>
          </cell>
          <cell r="C147" t="str">
            <v>No</v>
          </cell>
          <cell r="D147">
            <v>2</v>
          </cell>
          <cell r="E147">
            <v>12</v>
          </cell>
          <cell r="F147">
            <v>371307</v>
          </cell>
          <cell r="G147">
            <v>42370</v>
          </cell>
          <cell r="H147">
            <v>42735</v>
          </cell>
          <cell r="I147">
            <v>1</v>
          </cell>
          <cell r="J147">
            <v>641180</v>
          </cell>
          <cell r="K147">
            <v>992767</v>
          </cell>
          <cell r="L147">
            <v>19473</v>
          </cell>
          <cell r="M147">
            <v>1563218</v>
          </cell>
          <cell r="N147">
            <v>617186</v>
          </cell>
          <cell r="O147">
            <v>4508012</v>
          </cell>
          <cell r="P147">
            <v>2485148</v>
          </cell>
          <cell r="R147">
            <v>641180</v>
          </cell>
          <cell r="S147">
            <v>992767</v>
          </cell>
          <cell r="T147">
            <v>19473</v>
          </cell>
          <cell r="U147">
            <v>1563218</v>
          </cell>
          <cell r="V147">
            <v>617186</v>
          </cell>
          <cell r="X147">
            <v>3833824</v>
          </cell>
          <cell r="Y147">
            <v>0</v>
          </cell>
          <cell r="Z147">
            <v>4508012</v>
          </cell>
          <cell r="AA147">
            <v>2485148</v>
          </cell>
          <cell r="AB147">
            <v>0</v>
          </cell>
          <cell r="AC147">
            <v>3833824</v>
          </cell>
          <cell r="AD147">
            <v>911486.79421438987</v>
          </cell>
          <cell r="AE147">
            <v>1201999.1605594661</v>
          </cell>
          <cell r="AF147">
            <v>1653420</v>
          </cell>
          <cell r="AG147">
            <v>2180404</v>
          </cell>
          <cell r="AH147">
            <v>0</v>
          </cell>
          <cell r="AI147">
            <v>2113485.9547738559</v>
          </cell>
          <cell r="AJ147">
            <v>0</v>
          </cell>
          <cell r="AK147">
            <v>0</v>
          </cell>
          <cell r="AL147">
            <v>59439.199999999997</v>
          </cell>
          <cell r="AM147">
            <v>21232.85</v>
          </cell>
          <cell r="AN147">
            <v>0</v>
          </cell>
          <cell r="AO147">
            <v>-805.53504490298292</v>
          </cell>
          <cell r="AP147">
            <v>0</v>
          </cell>
          <cell r="AQ147">
            <v>18205</v>
          </cell>
          <cell r="AR147">
            <v>-19010.535044902983</v>
          </cell>
          <cell r="AS147">
            <v>0</v>
          </cell>
          <cell r="AT147">
            <v>38206.35</v>
          </cell>
          <cell r="AU147">
            <v>0</v>
          </cell>
          <cell r="AV147">
            <v>48051.300165616871</v>
          </cell>
          <cell r="AW147">
            <v>0</v>
          </cell>
        </row>
        <row r="148">
          <cell r="A148" t="str">
            <v>200234090B</v>
          </cell>
          <cell r="B148" t="str">
            <v>CLEVELAND AREA HOSPITAL</v>
          </cell>
          <cell r="C148" t="str">
            <v>No</v>
          </cell>
          <cell r="D148">
            <v>2</v>
          </cell>
          <cell r="E148">
            <v>12</v>
          </cell>
          <cell r="F148">
            <v>371320</v>
          </cell>
          <cell r="G148">
            <v>42370</v>
          </cell>
          <cell r="H148">
            <v>42735</v>
          </cell>
          <cell r="I148">
            <v>1</v>
          </cell>
          <cell r="J148">
            <v>1221379</v>
          </cell>
          <cell r="K148">
            <v>1948419</v>
          </cell>
          <cell r="L148">
            <v>50898</v>
          </cell>
          <cell r="M148">
            <v>11884050</v>
          </cell>
          <cell r="N148">
            <v>6609925</v>
          </cell>
          <cell r="O148">
            <v>21883396</v>
          </cell>
          <cell r="P148">
            <v>8920567</v>
          </cell>
          <cell r="R148">
            <v>1221379</v>
          </cell>
          <cell r="S148">
            <v>1948419</v>
          </cell>
          <cell r="T148">
            <v>50898</v>
          </cell>
          <cell r="U148">
            <v>11884050</v>
          </cell>
          <cell r="V148">
            <v>6609925</v>
          </cell>
          <cell r="W148">
            <v>0</v>
          </cell>
          <cell r="X148">
            <v>21714671</v>
          </cell>
          <cell r="Y148">
            <v>0</v>
          </cell>
          <cell r="Z148">
            <v>21883396</v>
          </cell>
          <cell r="AA148">
            <v>8920567</v>
          </cell>
          <cell r="AB148">
            <v>0</v>
          </cell>
          <cell r="AC148">
            <v>21714671</v>
          </cell>
          <cell r="AD148">
            <v>1312887.3806712632</v>
          </cell>
          <cell r="AE148">
            <v>7538900.4103305079</v>
          </cell>
          <cell r="AF148">
            <v>3220696</v>
          </cell>
          <cell r="AG148">
            <v>18493975</v>
          </cell>
          <cell r="AH148">
            <v>0</v>
          </cell>
          <cell r="AI148">
            <v>8851787.7910017725</v>
          </cell>
          <cell r="AJ148">
            <v>0</v>
          </cell>
          <cell r="AK148">
            <v>0</v>
          </cell>
          <cell r="AL148">
            <v>507487.52855451655</v>
          </cell>
          <cell r="AM148">
            <v>25396.19</v>
          </cell>
          <cell r="AN148">
            <v>0</v>
          </cell>
          <cell r="AO148">
            <v>31269.666261494916</v>
          </cell>
          <cell r="AP148">
            <v>0</v>
          </cell>
          <cell r="AQ148">
            <v>11943</v>
          </cell>
          <cell r="AR148">
            <v>19326.666261494916</v>
          </cell>
          <cell r="AS148">
            <v>0</v>
          </cell>
          <cell r="AT148">
            <v>482091.33855451655</v>
          </cell>
          <cell r="AU148">
            <v>0</v>
          </cell>
          <cell r="AV148">
            <v>650451.38702275336</v>
          </cell>
          <cell r="AW148">
            <v>0</v>
          </cell>
        </row>
        <row r="149">
          <cell r="A149" t="str">
            <v>100819200B</v>
          </cell>
          <cell r="B149" t="str">
            <v>CORDELL MEMORIAL HOSPITAL</v>
          </cell>
          <cell r="C149" t="str">
            <v>No</v>
          </cell>
          <cell r="D149">
            <v>2</v>
          </cell>
          <cell r="E149">
            <v>12</v>
          </cell>
          <cell r="F149">
            <v>371325</v>
          </cell>
          <cell r="G149">
            <v>42186</v>
          </cell>
          <cell r="H149">
            <v>42551</v>
          </cell>
          <cell r="I149">
            <v>1</v>
          </cell>
          <cell r="J149">
            <v>529049</v>
          </cell>
          <cell r="K149">
            <v>1075049</v>
          </cell>
          <cell r="L149">
            <v>28189</v>
          </cell>
          <cell r="M149">
            <v>2542137</v>
          </cell>
          <cell r="N149">
            <v>809195</v>
          </cell>
          <cell r="O149">
            <v>5545484</v>
          </cell>
          <cell r="P149">
            <v>3393403</v>
          </cell>
          <cell r="R149">
            <v>529049</v>
          </cell>
          <cell r="S149">
            <v>1075049</v>
          </cell>
          <cell r="T149">
            <v>28189</v>
          </cell>
          <cell r="U149">
            <v>2542137</v>
          </cell>
          <cell r="V149">
            <v>809195</v>
          </cell>
          <cell r="X149">
            <v>4983619</v>
          </cell>
          <cell r="Y149">
            <v>0</v>
          </cell>
          <cell r="Z149">
            <v>5545484</v>
          </cell>
          <cell r="AA149">
            <v>3393403</v>
          </cell>
          <cell r="AB149">
            <v>0</v>
          </cell>
          <cell r="AC149">
            <v>4983619</v>
          </cell>
          <cell r="AD149">
            <v>998832.1312731225</v>
          </cell>
          <cell r="AE149">
            <v>2050753.3810927956</v>
          </cell>
          <cell r="AF149">
            <v>1632287</v>
          </cell>
          <cell r="AG149">
            <v>3351332</v>
          </cell>
          <cell r="AH149">
            <v>0</v>
          </cell>
          <cell r="AI149">
            <v>3049585.5123659177</v>
          </cell>
          <cell r="AJ149">
            <v>0</v>
          </cell>
          <cell r="AK149">
            <v>0</v>
          </cell>
          <cell r="AL149">
            <v>129130.97481841606</v>
          </cell>
          <cell r="AM149">
            <v>44414.53</v>
          </cell>
          <cell r="AN149">
            <v>0</v>
          </cell>
          <cell r="AO149">
            <v>29011.837339136473</v>
          </cell>
          <cell r="AP149">
            <v>0</v>
          </cell>
          <cell r="AQ149">
            <v>55197</v>
          </cell>
          <cell r="AR149">
            <v>-26185.162660863527</v>
          </cell>
          <cell r="AS149">
            <v>0</v>
          </cell>
          <cell r="AT149">
            <v>84716.444818416057</v>
          </cell>
          <cell r="AU149">
            <v>0</v>
          </cell>
          <cell r="AV149">
            <v>98987.65611782996</v>
          </cell>
          <cell r="AW149">
            <v>0</v>
          </cell>
        </row>
        <row r="150">
          <cell r="A150" t="str">
            <v>100700120Q</v>
          </cell>
          <cell r="B150" t="str">
            <v>DUNCAN REGIONAL HOSPITAL INC (JEFFERSON COUNTY HOSPITAL)</v>
          </cell>
          <cell r="C150" t="str">
            <v>No</v>
          </cell>
          <cell r="D150">
            <v>2</v>
          </cell>
          <cell r="E150">
            <v>12</v>
          </cell>
          <cell r="F150">
            <v>371311</v>
          </cell>
          <cell r="G150">
            <v>42278</v>
          </cell>
          <cell r="H150">
            <v>42643</v>
          </cell>
          <cell r="I150">
            <v>1</v>
          </cell>
          <cell r="J150">
            <v>567127</v>
          </cell>
          <cell r="K150">
            <v>666105</v>
          </cell>
          <cell r="L150">
            <v>0</v>
          </cell>
          <cell r="M150">
            <v>1332527</v>
          </cell>
          <cell r="N150">
            <v>586924</v>
          </cell>
          <cell r="O150">
            <v>3790920</v>
          </cell>
          <cell r="P150">
            <v>2878156</v>
          </cell>
          <cell r="R150">
            <v>567127</v>
          </cell>
          <cell r="S150">
            <v>666105</v>
          </cell>
          <cell r="T150">
            <v>0</v>
          </cell>
          <cell r="U150">
            <v>1332527</v>
          </cell>
          <cell r="V150">
            <v>586924</v>
          </cell>
          <cell r="X150">
            <v>3152683</v>
          </cell>
          <cell r="Y150">
            <v>0</v>
          </cell>
          <cell r="Z150">
            <v>3790920</v>
          </cell>
          <cell r="AA150">
            <v>2878156</v>
          </cell>
          <cell r="AB150">
            <v>0</v>
          </cell>
          <cell r="AC150">
            <v>3152683</v>
          </cell>
          <cell r="AD150">
            <v>936298.86154073419</v>
          </cell>
          <cell r="AE150">
            <v>1457292.5338324206</v>
          </cell>
          <cell r="AF150">
            <v>1233232</v>
          </cell>
          <cell r="AG150">
            <v>1919451</v>
          </cell>
          <cell r="AH150">
            <v>0</v>
          </cell>
          <cell r="AI150">
            <v>2393591.3953731549</v>
          </cell>
          <cell r="AJ150">
            <v>0</v>
          </cell>
          <cell r="AK150">
            <v>0</v>
          </cell>
          <cell r="AL150">
            <v>52814.226430978029</v>
          </cell>
          <cell r="AM150">
            <v>4991.7299999999996</v>
          </cell>
          <cell r="AN150">
            <v>0</v>
          </cell>
          <cell r="AO150">
            <v>2231.9907734086901</v>
          </cell>
          <cell r="AP150">
            <v>0</v>
          </cell>
          <cell r="AQ150">
            <v>4586</v>
          </cell>
          <cell r="AR150">
            <v>-2354.0092265913099</v>
          </cell>
          <cell r="AS150">
            <v>0</v>
          </cell>
          <cell r="AT150">
            <v>47822.496430978033</v>
          </cell>
          <cell r="AU150">
            <v>0</v>
          </cell>
          <cell r="AV150">
            <v>113172.6737275004</v>
          </cell>
          <cell r="AW150">
            <v>0</v>
          </cell>
        </row>
        <row r="151">
          <cell r="A151" t="str">
            <v>100700730A</v>
          </cell>
          <cell r="B151" t="str">
            <v>EASTERN OKLAHOMA MEDICAL CENTER</v>
          </cell>
          <cell r="C151" t="str">
            <v>Yes</v>
          </cell>
          <cell r="D151">
            <v>2</v>
          </cell>
          <cell r="E151">
            <v>12</v>
          </cell>
          <cell r="F151">
            <v>370040</v>
          </cell>
          <cell r="G151">
            <v>42186</v>
          </cell>
          <cell r="H151">
            <v>42551</v>
          </cell>
          <cell r="I151">
            <v>1</v>
          </cell>
          <cell r="J151">
            <v>6693901</v>
          </cell>
          <cell r="K151">
            <v>8195972</v>
          </cell>
          <cell r="L151">
            <v>553023</v>
          </cell>
          <cell r="M151">
            <v>23056625</v>
          </cell>
          <cell r="N151">
            <v>5481781</v>
          </cell>
          <cell r="O151">
            <v>48962825</v>
          </cell>
          <cell r="P151">
            <v>16822142</v>
          </cell>
          <cell r="R151">
            <v>6693901</v>
          </cell>
          <cell r="S151">
            <v>8195972</v>
          </cell>
          <cell r="T151">
            <v>553023</v>
          </cell>
          <cell r="U151">
            <v>23056625</v>
          </cell>
          <cell r="V151">
            <v>5481781</v>
          </cell>
          <cell r="X151">
            <v>43981302</v>
          </cell>
          <cell r="Y151">
            <v>0</v>
          </cell>
          <cell r="Z151">
            <v>48962825</v>
          </cell>
          <cell r="AA151">
            <v>16822142</v>
          </cell>
          <cell r="AB151">
            <v>0</v>
          </cell>
          <cell r="AC151">
            <v>43981302</v>
          </cell>
          <cell r="AD151">
            <v>5305710.8000453813</v>
          </cell>
          <cell r="AE151">
            <v>9804930.94885052</v>
          </cell>
          <cell r="AF151">
            <v>15442896</v>
          </cell>
          <cell r="AG151">
            <v>28538406</v>
          </cell>
          <cell r="AH151">
            <v>0</v>
          </cell>
          <cell r="AI151">
            <v>15110641.748895902</v>
          </cell>
          <cell r="AJ151">
            <v>0</v>
          </cell>
          <cell r="AK151">
            <v>0</v>
          </cell>
          <cell r="AL151">
            <v>2220069.5512577281</v>
          </cell>
          <cell r="AM151">
            <v>969799.28999999992</v>
          </cell>
          <cell r="AN151">
            <v>0</v>
          </cell>
          <cell r="AO151">
            <v>1267651.9935394712</v>
          </cell>
          <cell r="AP151">
            <v>0</v>
          </cell>
          <cell r="AQ151">
            <v>45291</v>
          </cell>
          <cell r="AR151">
            <v>1222360.9935394712</v>
          </cell>
          <cell r="AS151">
            <v>0</v>
          </cell>
          <cell r="AT151">
            <v>1250270.2612577283</v>
          </cell>
          <cell r="AU151">
            <v>0</v>
          </cell>
          <cell r="AV151">
            <v>204918.87227503612</v>
          </cell>
          <cell r="AW151">
            <v>0</v>
          </cell>
        </row>
        <row r="152">
          <cell r="A152" t="str">
            <v>100700800A</v>
          </cell>
          <cell r="B152" t="str">
            <v>FAIRVIEW HSP</v>
          </cell>
          <cell r="C152" t="str">
            <v>No</v>
          </cell>
          <cell r="D152">
            <v>2</v>
          </cell>
          <cell r="E152">
            <v>12</v>
          </cell>
          <cell r="F152">
            <v>371329</v>
          </cell>
          <cell r="G152">
            <v>42186</v>
          </cell>
          <cell r="H152">
            <v>42551</v>
          </cell>
          <cell r="I152">
            <v>1</v>
          </cell>
          <cell r="J152">
            <v>969735</v>
          </cell>
          <cell r="K152">
            <v>1054788</v>
          </cell>
          <cell r="L152">
            <v>19223</v>
          </cell>
          <cell r="M152">
            <v>6416802</v>
          </cell>
          <cell r="N152">
            <v>1938687</v>
          </cell>
          <cell r="O152">
            <v>11606008</v>
          </cell>
          <cell r="P152">
            <v>5952995</v>
          </cell>
          <cell r="R152">
            <v>969735</v>
          </cell>
          <cell r="S152">
            <v>1054788</v>
          </cell>
          <cell r="T152">
            <v>19223</v>
          </cell>
          <cell r="U152">
            <v>6416802</v>
          </cell>
          <cell r="V152">
            <v>1938687</v>
          </cell>
          <cell r="W152">
            <v>0</v>
          </cell>
          <cell r="X152">
            <v>10399235</v>
          </cell>
          <cell r="Y152">
            <v>0</v>
          </cell>
          <cell r="Z152">
            <v>11606008</v>
          </cell>
          <cell r="AA152">
            <v>5952995</v>
          </cell>
          <cell r="AB152">
            <v>0</v>
          </cell>
          <cell r="AC152">
            <v>10399235</v>
          </cell>
          <cell r="AD152">
            <v>1048285.484489585</v>
          </cell>
          <cell r="AE152">
            <v>4285727.2060776623</v>
          </cell>
          <cell r="AF152">
            <v>2043746</v>
          </cell>
          <cell r="AG152">
            <v>8355489</v>
          </cell>
          <cell r="AH152">
            <v>0</v>
          </cell>
          <cell r="AI152">
            <v>5334012.6905672476</v>
          </cell>
          <cell r="AJ152">
            <v>0</v>
          </cell>
          <cell r="AK152">
            <v>0</v>
          </cell>
          <cell r="AL152">
            <v>124034.17087318798</v>
          </cell>
          <cell r="AM152">
            <v>43990.89</v>
          </cell>
          <cell r="AN152">
            <v>0</v>
          </cell>
          <cell r="AO152">
            <v>14659.596166158117</v>
          </cell>
          <cell r="AP152">
            <v>0</v>
          </cell>
          <cell r="AQ152">
            <v>13213</v>
          </cell>
          <cell r="AR152">
            <v>1446.5961661581168</v>
          </cell>
          <cell r="AS152">
            <v>0</v>
          </cell>
          <cell r="AT152">
            <v>80043.280873187978</v>
          </cell>
          <cell r="AU152">
            <v>0</v>
          </cell>
          <cell r="AV152">
            <v>126462.44995449178</v>
          </cell>
          <cell r="AW152">
            <v>0</v>
          </cell>
        </row>
        <row r="153">
          <cell r="A153" t="str">
            <v>100700780B</v>
          </cell>
          <cell r="B153" t="str">
            <v>HARMON MEMORIAL HOSPITAL</v>
          </cell>
          <cell r="C153" t="str">
            <v>Yes</v>
          </cell>
          <cell r="D153">
            <v>2</v>
          </cell>
          <cell r="E153">
            <v>12</v>
          </cell>
          <cell r="F153">
            <v>371329</v>
          </cell>
          <cell r="G153">
            <v>42186</v>
          </cell>
          <cell r="H153">
            <v>42551</v>
          </cell>
          <cell r="I153">
            <v>1</v>
          </cell>
          <cell r="J153">
            <v>969735</v>
          </cell>
          <cell r="K153">
            <v>1054788</v>
          </cell>
          <cell r="L153">
            <v>19223</v>
          </cell>
          <cell r="M153">
            <v>6416802</v>
          </cell>
          <cell r="N153">
            <v>1938687</v>
          </cell>
          <cell r="O153">
            <v>11606008</v>
          </cell>
          <cell r="P153">
            <v>5952995</v>
          </cell>
          <cell r="R153">
            <v>969735</v>
          </cell>
          <cell r="S153">
            <v>1054788</v>
          </cell>
          <cell r="T153">
            <v>19223</v>
          </cell>
          <cell r="U153">
            <v>6416802</v>
          </cell>
          <cell r="V153">
            <v>1938687</v>
          </cell>
          <cell r="X153">
            <v>10399235</v>
          </cell>
          <cell r="Y153">
            <v>0</v>
          </cell>
          <cell r="Z153">
            <v>11606008</v>
          </cell>
          <cell r="AA153">
            <v>5952995</v>
          </cell>
          <cell r="AB153">
            <v>0</v>
          </cell>
          <cell r="AC153">
            <v>10399235</v>
          </cell>
          <cell r="AD153">
            <v>1048285.484489585</v>
          </cell>
          <cell r="AE153">
            <v>4285727.2060776623</v>
          </cell>
          <cell r="AF153">
            <v>2043746</v>
          </cell>
          <cell r="AG153">
            <v>8355489</v>
          </cell>
          <cell r="AH153">
            <v>0</v>
          </cell>
          <cell r="AI153">
            <v>5334012.6905672476</v>
          </cell>
          <cell r="AJ153">
            <v>0</v>
          </cell>
          <cell r="AK153">
            <v>0</v>
          </cell>
          <cell r="AL153">
            <v>269943.35867396614</v>
          </cell>
          <cell r="AM153">
            <v>153313.15000000002</v>
          </cell>
          <cell r="AN153">
            <v>0</v>
          </cell>
          <cell r="AO153">
            <v>99240.181916752219</v>
          </cell>
          <cell r="AP153">
            <v>0</v>
          </cell>
          <cell r="AQ153">
            <v>0</v>
          </cell>
          <cell r="AR153">
            <v>99240.181916752219</v>
          </cell>
          <cell r="AS153">
            <v>0</v>
          </cell>
          <cell r="AT153">
            <v>116630.2086739661</v>
          </cell>
          <cell r="AU153">
            <v>0</v>
          </cell>
          <cell r="AV153">
            <v>63436.487204532037</v>
          </cell>
          <cell r="AW153">
            <v>0</v>
          </cell>
        </row>
        <row r="154">
          <cell r="A154" t="str">
            <v>100699660A</v>
          </cell>
          <cell r="B154" t="str">
            <v>HARPER CO COM HSP</v>
          </cell>
          <cell r="C154" t="str">
            <v>No</v>
          </cell>
          <cell r="D154">
            <v>2</v>
          </cell>
          <cell r="E154">
            <v>12</v>
          </cell>
          <cell r="F154">
            <v>371324</v>
          </cell>
          <cell r="G154">
            <v>42278</v>
          </cell>
          <cell r="H154">
            <v>42643</v>
          </cell>
          <cell r="I154">
            <v>1</v>
          </cell>
          <cell r="J154">
            <v>348533</v>
          </cell>
          <cell r="K154">
            <v>884264</v>
          </cell>
          <cell r="L154">
            <v>0</v>
          </cell>
          <cell r="M154">
            <v>2228773</v>
          </cell>
          <cell r="N154">
            <v>504673</v>
          </cell>
          <cell r="O154">
            <v>4768084</v>
          </cell>
          <cell r="P154">
            <v>2992124</v>
          </cell>
          <cell r="R154">
            <v>348533</v>
          </cell>
          <cell r="S154">
            <v>884264</v>
          </cell>
          <cell r="T154">
            <v>0</v>
          </cell>
          <cell r="U154">
            <v>2228773</v>
          </cell>
          <cell r="V154">
            <v>504673</v>
          </cell>
          <cell r="X154">
            <v>3966243</v>
          </cell>
          <cell r="Y154">
            <v>0</v>
          </cell>
          <cell r="Z154">
            <v>4768084</v>
          </cell>
          <cell r="AA154">
            <v>2992124</v>
          </cell>
          <cell r="AB154">
            <v>0</v>
          </cell>
          <cell r="AC154">
            <v>3966243</v>
          </cell>
          <cell r="AD154">
            <v>773619.23381131701</v>
          </cell>
          <cell r="AE154">
            <v>1715324.0964932663</v>
          </cell>
          <cell r="AF154">
            <v>1232797</v>
          </cell>
          <cell r="AG154">
            <v>2733446</v>
          </cell>
          <cell r="AH154">
            <v>0</v>
          </cell>
          <cell r="AI154">
            <v>2488943.3303045835</v>
          </cell>
          <cell r="AJ154">
            <v>0</v>
          </cell>
          <cell r="AK154">
            <v>0</v>
          </cell>
          <cell r="AL154">
            <v>34196.592433823527</v>
          </cell>
          <cell r="AM154">
            <v>8274.61</v>
          </cell>
          <cell r="AN154">
            <v>0</v>
          </cell>
          <cell r="AO154">
            <v>18008.157321335228</v>
          </cell>
          <cell r="AP154">
            <v>0</v>
          </cell>
          <cell r="AQ154">
            <v>0</v>
          </cell>
          <cell r="AR154">
            <v>18008.157321335228</v>
          </cell>
          <cell r="AS154">
            <v>0</v>
          </cell>
          <cell r="AT154">
            <v>25921.982433823527</v>
          </cell>
          <cell r="AU154">
            <v>0</v>
          </cell>
          <cell r="AV154">
            <v>19129.539130282155</v>
          </cell>
          <cell r="AW154">
            <v>0</v>
          </cell>
        </row>
        <row r="155">
          <cell r="A155" t="str">
            <v>200539880B</v>
          </cell>
          <cell r="B155" t="str">
            <v>HOLDENVILLE HOSPITAL AUTHORITY</v>
          </cell>
          <cell r="C155" t="str">
            <v>No</v>
          </cell>
          <cell r="D155">
            <v>2</v>
          </cell>
          <cell r="E155">
            <v>12</v>
          </cell>
          <cell r="F155">
            <v>371321</v>
          </cell>
          <cell r="G155">
            <v>42186</v>
          </cell>
          <cell r="H155">
            <v>42551</v>
          </cell>
          <cell r="I155">
            <v>1</v>
          </cell>
          <cell r="J155">
            <v>2873743</v>
          </cell>
          <cell r="K155">
            <v>2387163</v>
          </cell>
          <cell r="L155">
            <v>83643</v>
          </cell>
          <cell r="M155">
            <v>10628166</v>
          </cell>
          <cell r="N155">
            <v>4719181</v>
          </cell>
          <cell r="O155">
            <v>24104625</v>
          </cell>
          <cell r="P155">
            <v>11093070</v>
          </cell>
          <cell r="R155">
            <v>2873743</v>
          </cell>
          <cell r="S155">
            <v>2387163</v>
          </cell>
          <cell r="T155">
            <v>83643</v>
          </cell>
          <cell r="U155">
            <v>10628166</v>
          </cell>
          <cell r="V155">
            <v>4719181</v>
          </cell>
          <cell r="X155">
            <v>20691896</v>
          </cell>
          <cell r="Y155">
            <v>0</v>
          </cell>
          <cell r="Z155">
            <v>24104625</v>
          </cell>
          <cell r="AA155">
            <v>11093070</v>
          </cell>
          <cell r="AB155">
            <v>0</v>
          </cell>
          <cell r="AC155">
            <v>20691896</v>
          </cell>
          <cell r="AD155">
            <v>2459588.4057698473</v>
          </cell>
          <cell r="AE155">
            <v>7062926.495860857</v>
          </cell>
          <cell r="AF155">
            <v>5344549</v>
          </cell>
          <cell r="AG155">
            <v>15347347</v>
          </cell>
          <cell r="AH155">
            <v>0</v>
          </cell>
          <cell r="AI155">
            <v>9522514.9016307034</v>
          </cell>
          <cell r="AJ155">
            <v>0</v>
          </cell>
          <cell r="AK155">
            <v>0</v>
          </cell>
          <cell r="AL155">
            <v>521632.85223092197</v>
          </cell>
          <cell r="AM155">
            <v>70654.420000000013</v>
          </cell>
          <cell r="AN155">
            <v>0</v>
          </cell>
          <cell r="AO155">
            <v>5500.5577987856232</v>
          </cell>
          <cell r="AP155">
            <v>0</v>
          </cell>
          <cell r="AQ155">
            <v>7251</v>
          </cell>
          <cell r="AR155">
            <v>-1750.4422012143768</v>
          </cell>
          <cell r="AS155">
            <v>0</v>
          </cell>
          <cell r="AT155">
            <v>450978.43223092199</v>
          </cell>
          <cell r="AU155">
            <v>0</v>
          </cell>
          <cell r="AV155">
            <v>608868.68647793238</v>
          </cell>
          <cell r="AW155">
            <v>0</v>
          </cell>
        </row>
        <row r="156">
          <cell r="A156" t="str">
            <v>100699630A</v>
          </cell>
          <cell r="B156" t="str">
            <v>MEMORIAL HOSPITAL OF TEXAS COUNTY</v>
          </cell>
          <cell r="C156" t="str">
            <v>Yes</v>
          </cell>
          <cell r="D156">
            <v>2</v>
          </cell>
          <cell r="E156">
            <v>12</v>
          </cell>
          <cell r="F156">
            <v>370138</v>
          </cell>
          <cell r="G156">
            <v>42186</v>
          </cell>
          <cell r="H156">
            <v>42551</v>
          </cell>
          <cell r="I156">
            <v>1</v>
          </cell>
          <cell r="J156">
            <v>1193862</v>
          </cell>
          <cell r="K156">
            <v>5696111</v>
          </cell>
          <cell r="L156">
            <v>258261</v>
          </cell>
          <cell r="M156">
            <v>17774614</v>
          </cell>
          <cell r="N156">
            <v>6707420</v>
          </cell>
          <cell r="O156">
            <v>31630268</v>
          </cell>
          <cell r="P156">
            <v>8125547</v>
          </cell>
          <cell r="R156">
            <v>1193862</v>
          </cell>
          <cell r="S156">
            <v>5696111</v>
          </cell>
          <cell r="T156">
            <v>258261</v>
          </cell>
          <cell r="U156">
            <v>17774614</v>
          </cell>
          <cell r="V156">
            <v>6707420</v>
          </cell>
          <cell r="X156">
            <v>31630268</v>
          </cell>
          <cell r="Y156">
            <v>0</v>
          </cell>
          <cell r="Z156">
            <v>31630268</v>
          </cell>
          <cell r="AA156">
            <v>8125547</v>
          </cell>
          <cell r="AB156">
            <v>0</v>
          </cell>
          <cell r="AC156">
            <v>31630268</v>
          </cell>
          <cell r="AD156">
            <v>1836320.5564365753</v>
          </cell>
          <cell r="AE156">
            <v>6289226.443563425</v>
          </cell>
          <cell r="AF156">
            <v>7148234</v>
          </cell>
          <cell r="AG156">
            <v>24482034</v>
          </cell>
          <cell r="AH156">
            <v>0</v>
          </cell>
          <cell r="AI156">
            <v>8125546.9999999991</v>
          </cell>
          <cell r="AJ156">
            <v>0</v>
          </cell>
          <cell r="AK156">
            <v>0</v>
          </cell>
          <cell r="AL156">
            <v>1224697.1051336627</v>
          </cell>
          <cell r="AM156">
            <v>853481.36999999988</v>
          </cell>
          <cell r="AN156">
            <v>0</v>
          </cell>
          <cell r="AO156">
            <v>1379407.2164295947</v>
          </cell>
          <cell r="AP156">
            <v>0</v>
          </cell>
          <cell r="AQ156">
            <v>283736</v>
          </cell>
          <cell r="AR156">
            <v>1095671.2164295947</v>
          </cell>
          <cell r="AS156">
            <v>0</v>
          </cell>
          <cell r="AT156">
            <v>371215.73513366276</v>
          </cell>
          <cell r="AU156">
            <v>0</v>
          </cell>
          <cell r="AV156">
            <v>335042.07632545545</v>
          </cell>
          <cell r="AW156">
            <v>0</v>
          </cell>
        </row>
        <row r="157">
          <cell r="A157" t="str">
            <v>100699960A</v>
          </cell>
          <cell r="B157" t="str">
            <v>MERCY HEALTH LOVE COUNTY</v>
          </cell>
          <cell r="C157" t="str">
            <v>No</v>
          </cell>
          <cell r="D157">
            <v>2</v>
          </cell>
          <cell r="E157">
            <v>12</v>
          </cell>
          <cell r="F157">
            <v>371306</v>
          </cell>
          <cell r="G157">
            <v>42186</v>
          </cell>
          <cell r="H157">
            <v>42551</v>
          </cell>
          <cell r="I157">
            <v>1</v>
          </cell>
          <cell r="J157">
            <v>1443817</v>
          </cell>
          <cell r="K157">
            <v>3059397</v>
          </cell>
          <cell r="L157">
            <v>0</v>
          </cell>
          <cell r="M157">
            <v>12484573</v>
          </cell>
          <cell r="N157">
            <v>0</v>
          </cell>
          <cell r="O157">
            <v>18776447</v>
          </cell>
          <cell r="P157">
            <v>13154120</v>
          </cell>
          <cell r="R157">
            <v>1443817</v>
          </cell>
          <cell r="S157">
            <v>3059397</v>
          </cell>
          <cell r="T157">
            <v>0</v>
          </cell>
          <cell r="U157">
            <v>12484573</v>
          </cell>
          <cell r="V157">
            <v>0</v>
          </cell>
          <cell r="X157">
            <v>16987787</v>
          </cell>
          <cell r="Y157">
            <v>0</v>
          </cell>
          <cell r="Z157">
            <v>18776447</v>
          </cell>
          <cell r="AA157">
            <v>13154120</v>
          </cell>
          <cell r="AB157">
            <v>0</v>
          </cell>
          <cell r="AC157">
            <v>16987787</v>
          </cell>
          <cell r="AD157">
            <v>3154793.7339625545</v>
          </cell>
          <cell r="AE157">
            <v>8746253.8248455636</v>
          </cell>
          <cell r="AF157">
            <v>4503214</v>
          </cell>
          <cell r="AG157">
            <v>12484573</v>
          </cell>
          <cell r="AH157">
            <v>0</v>
          </cell>
          <cell r="AI157">
            <v>11901047.558808116</v>
          </cell>
          <cell r="AJ157">
            <v>0</v>
          </cell>
          <cell r="AK157">
            <v>0</v>
          </cell>
          <cell r="AL157">
            <v>208588.97617309523</v>
          </cell>
          <cell r="AM157">
            <v>1000</v>
          </cell>
          <cell r="AN157">
            <v>0</v>
          </cell>
          <cell r="AO157">
            <v>40259.483319188403</v>
          </cell>
          <cell r="AP157">
            <v>0</v>
          </cell>
          <cell r="AQ157">
            <v>0</v>
          </cell>
          <cell r="AR157">
            <v>40259.483319188403</v>
          </cell>
          <cell r="AS157">
            <v>0</v>
          </cell>
          <cell r="AT157">
            <v>207588.97617309523</v>
          </cell>
          <cell r="AU157">
            <v>0</v>
          </cell>
          <cell r="AV157">
            <v>623934.64405061607</v>
          </cell>
          <cell r="AW157">
            <v>0</v>
          </cell>
        </row>
        <row r="158">
          <cell r="A158" t="str">
            <v>100700250A</v>
          </cell>
          <cell r="B158" t="str">
            <v>OKEENE MUN HSP</v>
          </cell>
          <cell r="C158" t="str">
            <v>No</v>
          </cell>
          <cell r="D158">
            <v>2</v>
          </cell>
          <cell r="E158">
            <v>12</v>
          </cell>
          <cell r="F158">
            <v>371327</v>
          </cell>
          <cell r="G158">
            <v>42186</v>
          </cell>
          <cell r="H158">
            <v>42551</v>
          </cell>
          <cell r="I158">
            <v>1</v>
          </cell>
          <cell r="J158">
            <v>554073</v>
          </cell>
          <cell r="K158">
            <v>973137</v>
          </cell>
          <cell r="L158">
            <v>17930</v>
          </cell>
          <cell r="M158">
            <v>2304889</v>
          </cell>
          <cell r="N158">
            <v>3238489</v>
          </cell>
          <cell r="O158">
            <v>7088518</v>
          </cell>
          <cell r="P158">
            <v>5511159</v>
          </cell>
          <cell r="R158">
            <v>554073</v>
          </cell>
          <cell r="S158">
            <v>973137</v>
          </cell>
          <cell r="T158">
            <v>17930</v>
          </cell>
          <cell r="U158">
            <v>2304889</v>
          </cell>
          <cell r="V158">
            <v>3238489</v>
          </cell>
          <cell r="X158">
            <v>7088518</v>
          </cell>
          <cell r="Y158">
            <v>0</v>
          </cell>
          <cell r="Z158">
            <v>7088518</v>
          </cell>
          <cell r="AA158">
            <v>5511159</v>
          </cell>
          <cell r="AB158">
            <v>0</v>
          </cell>
          <cell r="AC158">
            <v>7088518</v>
          </cell>
          <cell r="AD158">
            <v>1201310.6572149496</v>
          </cell>
          <cell r="AE158">
            <v>4309848.3427850511</v>
          </cell>
          <cell r="AF158">
            <v>1545140</v>
          </cell>
          <cell r="AG158">
            <v>5543378</v>
          </cell>
          <cell r="AH158">
            <v>0</v>
          </cell>
          <cell r="AI158">
            <v>5511159</v>
          </cell>
          <cell r="AJ158">
            <v>0</v>
          </cell>
          <cell r="AK158">
            <v>0</v>
          </cell>
          <cell r="AL158">
            <v>102895.73568512461</v>
          </cell>
          <cell r="AM158">
            <v>36307.660000000003</v>
          </cell>
          <cell r="AN158">
            <v>0</v>
          </cell>
          <cell r="AO158">
            <v>20583.722650050473</v>
          </cell>
          <cell r="AP158">
            <v>0</v>
          </cell>
          <cell r="AQ158">
            <v>22551</v>
          </cell>
          <cell r="AR158">
            <v>-1967.277349949527</v>
          </cell>
          <cell r="AS158">
            <v>0</v>
          </cell>
          <cell r="AT158">
            <v>66588.075685124611</v>
          </cell>
          <cell r="AU158">
            <v>0</v>
          </cell>
          <cell r="AV158">
            <v>155348.25670456892</v>
          </cell>
          <cell r="AW158">
            <v>0</v>
          </cell>
        </row>
        <row r="159">
          <cell r="A159" t="str">
            <v>100690120A</v>
          </cell>
          <cell r="B159" t="str">
            <v>PAWHUSKA HSP INC</v>
          </cell>
          <cell r="C159" t="str">
            <v>No</v>
          </cell>
          <cell r="D159">
            <v>2</v>
          </cell>
          <cell r="E159">
            <v>12</v>
          </cell>
          <cell r="F159">
            <v>371309</v>
          </cell>
          <cell r="G159">
            <v>42278</v>
          </cell>
          <cell r="H159">
            <v>42643</v>
          </cell>
          <cell r="I159">
            <v>1</v>
          </cell>
          <cell r="J159">
            <v>1187307</v>
          </cell>
          <cell r="K159">
            <v>2789004</v>
          </cell>
          <cell r="L159">
            <v>0</v>
          </cell>
          <cell r="M159">
            <v>3739293</v>
          </cell>
          <cell r="N159">
            <v>3424733</v>
          </cell>
          <cell r="O159">
            <v>11140337</v>
          </cell>
          <cell r="P159">
            <v>9092419</v>
          </cell>
          <cell r="R159">
            <v>1187307</v>
          </cell>
          <cell r="S159">
            <v>2789004</v>
          </cell>
          <cell r="T159">
            <v>0</v>
          </cell>
          <cell r="U159">
            <v>3739293</v>
          </cell>
          <cell r="V159">
            <v>3424733</v>
          </cell>
          <cell r="X159">
            <v>11140337</v>
          </cell>
          <cell r="Y159">
            <v>0</v>
          </cell>
          <cell r="Z159">
            <v>11140337</v>
          </cell>
          <cell r="AA159">
            <v>9092419</v>
          </cell>
          <cell r="AB159">
            <v>0</v>
          </cell>
          <cell r="AC159">
            <v>11140337</v>
          </cell>
          <cell r="AD159">
            <v>3245349.3719542776</v>
          </cell>
          <cell r="AE159">
            <v>5847069.6280457219</v>
          </cell>
          <cell r="AF159">
            <v>3976311</v>
          </cell>
          <cell r="AG159">
            <v>7164026</v>
          </cell>
          <cell r="AH159">
            <v>0</v>
          </cell>
          <cell r="AI159">
            <v>9092419</v>
          </cell>
          <cell r="AJ159">
            <v>0</v>
          </cell>
          <cell r="AK159">
            <v>0</v>
          </cell>
          <cell r="AL159">
            <v>139802.14312271914</v>
          </cell>
          <cell r="AM159">
            <v>10896.989999999998</v>
          </cell>
          <cell r="AN159">
            <v>0</v>
          </cell>
          <cell r="AO159">
            <v>18136.143903991797</v>
          </cell>
          <cell r="AP159">
            <v>0</v>
          </cell>
          <cell r="AQ159">
            <v>17282</v>
          </cell>
          <cell r="AR159">
            <v>854.14390399179683</v>
          </cell>
          <cell r="AS159">
            <v>0</v>
          </cell>
          <cell r="AT159">
            <v>128905.15312271913</v>
          </cell>
          <cell r="AU159">
            <v>0</v>
          </cell>
          <cell r="AV159">
            <v>312471.46053622355</v>
          </cell>
          <cell r="AW159">
            <v>0</v>
          </cell>
        </row>
        <row r="160">
          <cell r="A160" t="str">
            <v>100699820A</v>
          </cell>
          <cell r="B160" t="str">
            <v>ROGER MILLS MEMORIAL HOSPITAL</v>
          </cell>
          <cell r="C160" t="str">
            <v>No</v>
          </cell>
          <cell r="D160">
            <v>2</v>
          </cell>
          <cell r="E160">
            <v>12</v>
          </cell>
          <cell r="F160">
            <v>371303</v>
          </cell>
          <cell r="G160">
            <v>42125</v>
          </cell>
          <cell r="H160">
            <v>42490</v>
          </cell>
          <cell r="I160">
            <v>1</v>
          </cell>
          <cell r="J160">
            <v>108286</v>
          </cell>
          <cell r="K160">
            <v>290616</v>
          </cell>
          <cell r="L160">
            <v>0</v>
          </cell>
          <cell r="M160">
            <v>1628155</v>
          </cell>
          <cell r="N160">
            <v>744612</v>
          </cell>
          <cell r="O160">
            <v>3324505</v>
          </cell>
          <cell r="P160">
            <v>3565440</v>
          </cell>
          <cell r="R160">
            <v>108286</v>
          </cell>
          <cell r="S160">
            <v>290616</v>
          </cell>
          <cell r="T160">
            <v>0</v>
          </cell>
          <cell r="U160">
            <v>1628155</v>
          </cell>
          <cell r="V160">
            <v>744612</v>
          </cell>
          <cell r="X160">
            <v>2771669</v>
          </cell>
          <cell r="Y160">
            <v>0</v>
          </cell>
          <cell r="Z160">
            <v>3324505</v>
          </cell>
          <cell r="AA160">
            <v>3565440</v>
          </cell>
          <cell r="AB160">
            <v>0</v>
          </cell>
          <cell r="AC160">
            <v>2771669</v>
          </cell>
          <cell r="AD160">
            <v>427811.40256368992</v>
          </cell>
          <cell r="AE160">
            <v>2544727.2217909135</v>
          </cell>
          <cell r="AF160">
            <v>398902</v>
          </cell>
          <cell r="AG160">
            <v>2372767</v>
          </cell>
          <cell r="AH160">
            <v>0</v>
          </cell>
          <cell r="AI160">
            <v>2972538.6243546032</v>
          </cell>
          <cell r="AJ160">
            <v>0</v>
          </cell>
          <cell r="AK160">
            <v>0</v>
          </cell>
          <cell r="AL160">
            <v>59682.821990311269</v>
          </cell>
          <cell r="AM160">
            <v>15487.37</v>
          </cell>
          <cell r="AN160">
            <v>0</v>
          </cell>
          <cell r="AO160">
            <v>7045.9019049825765</v>
          </cell>
          <cell r="AP160">
            <v>0</v>
          </cell>
          <cell r="AQ160">
            <v>30360</v>
          </cell>
          <cell r="AR160">
            <v>-23314.098095017423</v>
          </cell>
          <cell r="AS160">
            <v>0</v>
          </cell>
          <cell r="AT160">
            <v>44195.451990311267</v>
          </cell>
          <cell r="AU160">
            <v>0</v>
          </cell>
          <cell r="AV160">
            <v>95493.650726349151</v>
          </cell>
          <cell r="AW160">
            <v>0</v>
          </cell>
        </row>
        <row r="161">
          <cell r="A161" t="str">
            <v>100700450A</v>
          </cell>
          <cell r="B161" t="str">
            <v>SEILING MUNICIPAL HOSPITAL</v>
          </cell>
          <cell r="C161" t="str">
            <v>Yes</v>
          </cell>
          <cell r="D161">
            <v>2</v>
          </cell>
          <cell r="E161">
            <v>12</v>
          </cell>
          <cell r="F161">
            <v>371332</v>
          </cell>
          <cell r="G161">
            <v>42186</v>
          </cell>
          <cell r="H161">
            <v>42551</v>
          </cell>
          <cell r="I161">
            <v>1</v>
          </cell>
          <cell r="J161">
            <v>816374</v>
          </cell>
          <cell r="K161">
            <v>859520</v>
          </cell>
          <cell r="L161">
            <v>0</v>
          </cell>
          <cell r="M161">
            <v>2353088</v>
          </cell>
          <cell r="N161">
            <v>962116</v>
          </cell>
          <cell r="O161">
            <v>5459837</v>
          </cell>
          <cell r="P161">
            <v>2521615</v>
          </cell>
          <cell r="R161">
            <v>816374</v>
          </cell>
          <cell r="S161">
            <v>859520</v>
          </cell>
          <cell r="T161">
            <v>0</v>
          </cell>
          <cell r="U161">
            <v>2353088</v>
          </cell>
          <cell r="V161">
            <v>962116</v>
          </cell>
          <cell r="X161">
            <v>4991098</v>
          </cell>
          <cell r="Y161">
            <v>0</v>
          </cell>
          <cell r="Z161">
            <v>5459837</v>
          </cell>
          <cell r="AA161">
            <v>2521615</v>
          </cell>
          <cell r="AB161">
            <v>0</v>
          </cell>
          <cell r="AC161">
            <v>4991098</v>
          </cell>
          <cell r="AD161">
            <v>774008.35387759737</v>
          </cell>
          <cell r="AE161">
            <v>1531120.4591748803</v>
          </cell>
          <cell r="AF161">
            <v>1675894</v>
          </cell>
          <cell r="AG161">
            <v>3315204</v>
          </cell>
          <cell r="AH161">
            <v>0</v>
          </cell>
          <cell r="AI161">
            <v>2305128.8130524778</v>
          </cell>
          <cell r="AJ161">
            <v>0</v>
          </cell>
          <cell r="AK161">
            <v>0</v>
          </cell>
          <cell r="AL161">
            <v>84018.207126733716</v>
          </cell>
          <cell r="AM161">
            <v>32591.94</v>
          </cell>
          <cell r="AN161">
            <v>0</v>
          </cell>
          <cell r="AO161">
            <v>-4555.3875645405024</v>
          </cell>
          <cell r="AP161">
            <v>0</v>
          </cell>
          <cell r="AQ161">
            <v>17210</v>
          </cell>
          <cell r="AR161">
            <v>-21765.387564540502</v>
          </cell>
          <cell r="AS161">
            <v>0</v>
          </cell>
          <cell r="AT161">
            <v>51426.267126733714</v>
          </cell>
          <cell r="AU161">
            <v>0</v>
          </cell>
          <cell r="AV161">
            <v>53913.992080434771</v>
          </cell>
          <cell r="AW161">
            <v>0</v>
          </cell>
        </row>
        <row r="162">
          <cell r="A162" t="str">
            <v>100699870E</v>
          </cell>
          <cell r="B162" t="str">
            <v>WEATHERFORD HOSPITAL AUTHORITY</v>
          </cell>
          <cell r="C162" t="str">
            <v>No</v>
          </cell>
          <cell r="D162">
            <v>2</v>
          </cell>
          <cell r="E162">
            <v>12</v>
          </cell>
          <cell r="F162">
            <v>371323</v>
          </cell>
          <cell r="G162">
            <v>42278</v>
          </cell>
          <cell r="H162">
            <v>42643</v>
          </cell>
          <cell r="I162">
            <v>1</v>
          </cell>
          <cell r="J162">
            <v>1735664</v>
          </cell>
          <cell r="K162">
            <v>4945960</v>
          </cell>
          <cell r="L162">
            <v>232878</v>
          </cell>
          <cell r="M162">
            <v>21372616</v>
          </cell>
          <cell r="N162">
            <v>8242622</v>
          </cell>
          <cell r="O162">
            <v>36529740</v>
          </cell>
          <cell r="P162">
            <v>16373066</v>
          </cell>
          <cell r="R162">
            <v>1735664</v>
          </cell>
          <cell r="S162">
            <v>4945960</v>
          </cell>
          <cell r="T162">
            <v>232878</v>
          </cell>
          <cell r="U162">
            <v>21372616</v>
          </cell>
          <cell r="V162">
            <v>8242622</v>
          </cell>
          <cell r="X162">
            <v>36529740</v>
          </cell>
          <cell r="Y162">
            <v>0</v>
          </cell>
          <cell r="Z162">
            <v>36529740</v>
          </cell>
          <cell r="AA162">
            <v>16373066</v>
          </cell>
          <cell r="AB162">
            <v>0</v>
          </cell>
          <cell r="AC162">
            <v>36529740</v>
          </cell>
          <cell r="AD162">
            <v>3099162.4250030797</v>
          </cell>
          <cell r="AE162">
            <v>13273903.57499692</v>
          </cell>
          <cell r="AF162">
            <v>6914502</v>
          </cell>
          <cell r="AG162">
            <v>29615238</v>
          </cell>
          <cell r="AH162">
            <v>0</v>
          </cell>
          <cell r="AI162">
            <v>16373066</v>
          </cell>
          <cell r="AJ162">
            <v>0</v>
          </cell>
          <cell r="AK162">
            <v>0</v>
          </cell>
          <cell r="AL162">
            <v>1315829.8959848806</v>
          </cell>
          <cell r="AM162">
            <v>657781.32999999996</v>
          </cell>
          <cell r="AN162">
            <v>0</v>
          </cell>
          <cell r="AO162">
            <v>337795.15344900975</v>
          </cell>
          <cell r="AP162">
            <v>0</v>
          </cell>
          <cell r="AQ162">
            <v>0</v>
          </cell>
          <cell r="AR162">
            <v>337795.15344900975</v>
          </cell>
          <cell r="AS162">
            <v>0</v>
          </cell>
          <cell r="AT162">
            <v>658048.56598488067</v>
          </cell>
          <cell r="AU162">
            <v>0</v>
          </cell>
          <cell r="AV162">
            <v>197798.31937323941</v>
          </cell>
          <cell r="AW162">
            <v>0</v>
          </cell>
        </row>
        <row r="163">
          <cell r="A163">
            <v>0</v>
          </cell>
          <cell r="C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R163">
            <v>0</v>
          </cell>
          <cell r="Y163">
            <v>0</v>
          </cell>
          <cell r="AB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  <cell r="AT163">
            <v>0</v>
          </cell>
          <cell r="AU163">
            <v>0</v>
          </cell>
          <cell r="AV163">
            <v>0</v>
          </cell>
          <cell r="AW163">
            <v>0</v>
          </cell>
        </row>
        <row r="164">
          <cell r="A164">
            <v>0</v>
          </cell>
          <cell r="B164" t="str">
            <v>NSGO Excluded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  <cell r="AU164">
            <v>0</v>
          </cell>
          <cell r="AV164">
            <v>0</v>
          </cell>
          <cell r="AW164">
            <v>0</v>
          </cell>
        </row>
        <row r="165">
          <cell r="A165" t="str">
            <v>100689260A</v>
          </cell>
          <cell r="B165" t="str">
            <v>CREEK NATION COMMUNITY HOSPITAL</v>
          </cell>
          <cell r="C165" t="str">
            <v>No</v>
          </cell>
          <cell r="D165">
            <v>2</v>
          </cell>
          <cell r="E165">
            <v>12</v>
          </cell>
          <cell r="F165">
            <v>370100</v>
          </cell>
          <cell r="G165">
            <v>42186</v>
          </cell>
          <cell r="H165">
            <v>42551</v>
          </cell>
          <cell r="I165">
            <v>1</v>
          </cell>
          <cell r="J165">
            <v>2446039</v>
          </cell>
          <cell r="K165">
            <v>5463071</v>
          </cell>
          <cell r="L165">
            <v>0</v>
          </cell>
          <cell r="M165">
            <v>18343773</v>
          </cell>
          <cell r="N165">
            <v>9186015</v>
          </cell>
          <cell r="O165">
            <v>35438898</v>
          </cell>
          <cell r="P165">
            <v>11510344</v>
          </cell>
          <cell r="R165">
            <v>2446039</v>
          </cell>
          <cell r="S165">
            <v>5463071</v>
          </cell>
          <cell r="T165">
            <v>0</v>
          </cell>
          <cell r="U165">
            <v>18343773</v>
          </cell>
          <cell r="V165">
            <v>9186015</v>
          </cell>
          <cell r="X165">
            <v>35438898</v>
          </cell>
          <cell r="Y165">
            <v>0</v>
          </cell>
          <cell r="Z165">
            <v>35438898</v>
          </cell>
          <cell r="AA165">
            <v>11510344</v>
          </cell>
          <cell r="AB165">
            <v>0</v>
          </cell>
          <cell r="AC165">
            <v>35438898</v>
          </cell>
          <cell r="AD165">
            <v>2568832.0453373012</v>
          </cell>
          <cell r="AE165">
            <v>8941511.9546626993</v>
          </cell>
          <cell r="AF165">
            <v>7909110</v>
          </cell>
          <cell r="AG165">
            <v>27529788</v>
          </cell>
          <cell r="AH165">
            <v>0</v>
          </cell>
          <cell r="AI165">
            <v>11510344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0</v>
          </cell>
          <cell r="AW165">
            <v>0</v>
          </cell>
        </row>
        <row r="166">
          <cell r="A166" t="str">
            <v>100818200B</v>
          </cell>
          <cell r="B166" t="str">
            <v>LINDSAY MUNICIPAL HOSPITAL</v>
          </cell>
          <cell r="C166" t="str">
            <v>Yes</v>
          </cell>
          <cell r="D166">
            <v>2</v>
          </cell>
          <cell r="E166">
            <v>12</v>
          </cell>
          <cell r="F166">
            <v>370214</v>
          </cell>
          <cell r="G166">
            <v>42186</v>
          </cell>
          <cell r="H166">
            <v>42551</v>
          </cell>
          <cell r="I166">
            <v>1</v>
          </cell>
          <cell r="J166">
            <v>2479071</v>
          </cell>
          <cell r="K166">
            <v>4638895</v>
          </cell>
          <cell r="L166">
            <v>0</v>
          </cell>
          <cell r="M166">
            <v>2914880</v>
          </cell>
          <cell r="N166">
            <v>1525791</v>
          </cell>
          <cell r="O166">
            <v>11558637</v>
          </cell>
          <cell r="P166">
            <v>11705947</v>
          </cell>
          <cell r="R166">
            <v>2479071</v>
          </cell>
          <cell r="S166">
            <v>4638895</v>
          </cell>
          <cell r="T166">
            <v>0</v>
          </cell>
          <cell r="U166">
            <v>2914880</v>
          </cell>
          <cell r="V166">
            <v>1525791</v>
          </cell>
          <cell r="X166">
            <v>11558637</v>
          </cell>
          <cell r="Y166">
            <v>0</v>
          </cell>
          <cell r="Z166">
            <v>11558637</v>
          </cell>
          <cell r="AA166">
            <v>11705947</v>
          </cell>
          <cell r="AB166">
            <v>0</v>
          </cell>
          <cell r="AC166">
            <v>11558637</v>
          </cell>
          <cell r="AD166">
            <v>7208681.5031739473</v>
          </cell>
          <cell r="AE166">
            <v>4497265.4968260527</v>
          </cell>
          <cell r="AF166">
            <v>7117966</v>
          </cell>
          <cell r="AG166">
            <v>4440671</v>
          </cell>
          <cell r="AH166">
            <v>0</v>
          </cell>
          <cell r="AI166">
            <v>11705947</v>
          </cell>
          <cell r="AJ166">
            <v>0</v>
          </cell>
          <cell r="AK166">
            <v>0</v>
          </cell>
          <cell r="AL166">
            <v>1122365.8456851034</v>
          </cell>
          <cell r="AM166">
            <v>986052.97</v>
          </cell>
          <cell r="AN166">
            <v>0</v>
          </cell>
          <cell r="AO166">
            <v>6456393.7520966809</v>
          </cell>
          <cell r="AP166">
            <v>0</v>
          </cell>
          <cell r="AQ166">
            <v>0</v>
          </cell>
          <cell r="AR166">
            <v>6456393.7520966809</v>
          </cell>
          <cell r="AS166">
            <v>0</v>
          </cell>
          <cell r="AT166">
            <v>136312.87568510341</v>
          </cell>
          <cell r="AU166">
            <v>0</v>
          </cell>
          <cell r="AV166">
            <v>63573.905074541166</v>
          </cell>
          <cell r="AW166">
            <v>0</v>
          </cell>
        </row>
        <row r="167">
          <cell r="A167" t="str">
            <v>100700160A</v>
          </cell>
          <cell r="B167" t="str">
            <v>SAYRE MEMORIAL HOSPITAL</v>
          </cell>
          <cell r="C167" t="str">
            <v>Yes</v>
          </cell>
          <cell r="D167">
            <v>2</v>
          </cell>
          <cell r="E167">
            <v>12</v>
          </cell>
          <cell r="F167">
            <v>370103</v>
          </cell>
          <cell r="G167">
            <v>42186</v>
          </cell>
          <cell r="H167">
            <v>42551</v>
          </cell>
          <cell r="I167">
            <v>1</v>
          </cell>
          <cell r="J167">
            <v>1073716</v>
          </cell>
          <cell r="K167">
            <v>1484547</v>
          </cell>
          <cell r="L167">
            <v>0</v>
          </cell>
          <cell r="M167">
            <v>4912351</v>
          </cell>
          <cell r="N167">
            <v>0</v>
          </cell>
          <cell r="O167">
            <v>7560823</v>
          </cell>
          <cell r="P167">
            <v>1763255</v>
          </cell>
          <cell r="R167">
            <v>1073716</v>
          </cell>
          <cell r="S167">
            <v>1484547</v>
          </cell>
          <cell r="T167">
            <v>0</v>
          </cell>
          <cell r="U167">
            <v>4912351</v>
          </cell>
          <cell r="V167">
            <v>0</v>
          </cell>
          <cell r="W167">
            <v>0</v>
          </cell>
          <cell r="X167">
            <v>7470614</v>
          </cell>
          <cell r="Y167">
            <v>0</v>
          </cell>
          <cell r="Z167">
            <v>7560823</v>
          </cell>
          <cell r="AA167">
            <v>1763255</v>
          </cell>
          <cell r="AB167">
            <v>0</v>
          </cell>
          <cell r="AC167">
            <v>7470614</v>
          </cell>
          <cell r="AD167">
            <v>596610.98085023277</v>
          </cell>
          <cell r="AE167">
            <v>1145606.4323295229</v>
          </cell>
          <cell r="AF167">
            <v>2558263</v>
          </cell>
          <cell r="AG167">
            <v>4912351</v>
          </cell>
          <cell r="AH167">
            <v>0</v>
          </cell>
          <cell r="AI167">
            <v>1742217.4131797557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  <cell r="AV167">
            <v>174202.49807879329</v>
          </cell>
          <cell r="AW167">
            <v>0</v>
          </cell>
        </row>
      </sheetData>
      <sheetData sheetId="3">
        <row r="14">
          <cell r="D14">
            <v>0.80804454985821828</v>
          </cell>
        </row>
      </sheetData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essment"/>
      <sheetName val="CAH 101% of cost"/>
      <sheetName val="Hosp Pmnts (all hospitals)"/>
      <sheetName val="UPL Gap Summary sfy17"/>
      <sheetName val="DRG UPL SFY17 Combined"/>
      <sheetName val="INPT SHOPP Cost UPL SFY2017"/>
      <sheetName val="OUTPT SHOPP Cost UPL SFY2017"/>
      <sheetName val="Cost UPL SFY17 Combine"/>
      <sheetName val="CCR SHOPP 17"/>
      <sheetName val="HCRIS CR data"/>
      <sheetName val="Sheet1"/>
    </sheetNames>
    <sheetDataSet>
      <sheetData sheetId="0">
        <row r="86">
          <cell r="AD86">
            <v>457497600.77238715</v>
          </cell>
        </row>
      </sheetData>
      <sheetData sheetId="1">
        <row r="41">
          <cell r="AN41">
            <v>1697800</v>
          </cell>
          <cell r="AT41">
            <v>18653230</v>
          </cell>
        </row>
      </sheetData>
      <sheetData sheetId="2">
        <row r="1">
          <cell r="J1" t="str">
            <v>G200000_01700_00100</v>
          </cell>
          <cell r="K1" t="str">
            <v>G200000_01800_00100</v>
          </cell>
          <cell r="L1" t="str">
            <v>G200000_01900_00100</v>
          </cell>
          <cell r="M1" t="str">
            <v>G200000_01800_00200</v>
          </cell>
          <cell r="N1" t="str">
            <v>G200000_01900_00200</v>
          </cell>
          <cell r="O1" t="str">
            <v>G200000_02800_00300</v>
          </cell>
          <cell r="P1" t="str">
            <v>G300000_00300_00100</v>
          </cell>
          <cell r="AJ1">
            <v>0.03</v>
          </cell>
          <cell r="AO1" t="str">
            <v>Inpatient Pool</v>
          </cell>
          <cell r="AP1">
            <v>353233904.00183731</v>
          </cell>
          <cell r="AV1" t="str">
            <v>Outpatient Pool</v>
          </cell>
          <cell r="AW1">
            <v>83912666.770549819</v>
          </cell>
        </row>
        <row r="2">
          <cell r="A2" t="str">
            <v>Medicaid Prov ID</v>
          </cell>
          <cell r="B2" t="str">
            <v>Hosp Name</v>
          </cell>
          <cell r="C2" t="str">
            <v>Use DRG UPL Not Cost</v>
          </cell>
          <cell r="D2" t="str">
            <v>Hospital Class</v>
          </cell>
          <cell r="E2" t="str">
            <v>CR Months</v>
          </cell>
          <cell r="F2" t="str">
            <v>Medicare Prov ID</v>
          </cell>
          <cell r="G2" t="str">
            <v>Hosp FY Begin</v>
          </cell>
          <cell r="H2" t="str">
            <v>Hosp FY End</v>
          </cell>
          <cell r="I2" t="str">
            <v>Flag</v>
          </cell>
          <cell r="J2" t="str">
            <v>total inpatient routine care services</v>
          </cell>
          <cell r="K2" t="str">
            <v>ancillary services inpatient</v>
          </cell>
          <cell r="L2" t="str">
            <v>outpatient services inpatient</v>
          </cell>
          <cell r="M2" t="str">
            <v>ancillary services outpatient</v>
          </cell>
          <cell r="N2" t="str">
            <v>outpatient services outpatient</v>
          </cell>
          <cell r="O2" t="str">
            <v>total patient revenues</v>
          </cell>
          <cell r="P2" t="str">
            <v>net patient revenues</v>
          </cell>
          <cell r="Q2" t="str">
            <v>Annualized if applicable</v>
          </cell>
          <cell r="R2" t="str">
            <v>G2, Col 1, Ln 17</v>
          </cell>
          <cell r="S2" t="str">
            <v>G2, Col 1, Ln 18</v>
          </cell>
          <cell r="T2" t="str">
            <v>G2, Col 1, Ln 19</v>
          </cell>
          <cell r="U2" t="str">
            <v>G2, Col 2, Ln 18</v>
          </cell>
          <cell r="V2" t="str">
            <v>G2, Col 2, Ln 19</v>
          </cell>
          <cell r="X2" t="str">
            <v>Total Patient Revenue</v>
          </cell>
          <cell r="Z2" t="str">
            <v>G3, Col 1, Ln 1</v>
          </cell>
          <cell r="AA2" t="str">
            <v>G3, Col 1, Ln 3</v>
          </cell>
          <cell r="AC2" t="str">
            <v>Gross Hosp Revenue</v>
          </cell>
          <cell r="AD2" t="str">
            <v>Net Inpt Revenue</v>
          </cell>
          <cell r="AE2" t="str">
            <v>Net Outpt Revenue</v>
          </cell>
          <cell r="AF2" t="str">
            <v>Gross Inpt Revenue</v>
          </cell>
          <cell r="AG2" t="str">
            <v>Gross Outpt Revenue</v>
          </cell>
          <cell r="AH2" t="str">
            <v>check</v>
          </cell>
          <cell r="AI2" t="str">
            <v xml:space="preserve">Net Patient  Revenue (TAX BASE) </v>
          </cell>
          <cell r="AJ2" t="str">
            <v>Total Provider Fee (3.00%)</v>
          </cell>
          <cell r="AK2" t="str">
            <v>Taxed</v>
          </cell>
          <cell r="AL2" t="str">
            <v>Total Payments</v>
          </cell>
          <cell r="AM2" t="str">
            <v>Medicaid IP Payments</v>
          </cell>
          <cell r="AN2" t="str">
            <v>Inpatient Pro Rata Share</v>
          </cell>
          <cell r="AO2" t="str">
            <v>Inpatient UPL Gap (over)/under cost</v>
          </cell>
          <cell r="AP2" t="str">
            <v>Inpatient Hospital Access Payment</v>
          </cell>
          <cell r="AQ2" t="str">
            <v>CAH Payments (Inpatient)</v>
          </cell>
          <cell r="AR2" t="str">
            <v>Inpatient UPL Gap Remaining (Over) / Under cost</v>
          </cell>
          <cell r="AT2" t="str">
            <v>Medicaid OP Payments</v>
          </cell>
          <cell r="AU2" t="str">
            <v>Outpatient Pro Rata Share</v>
          </cell>
          <cell r="AV2" t="str">
            <v>Outpatient UPL Gap (over)/under cost</v>
          </cell>
          <cell r="AW2" t="str">
            <v>Outpatient Hospital Access Payments</v>
          </cell>
          <cell r="AX2" t="str">
            <v>CAH Payments (Outpatient)</v>
          </cell>
          <cell r="AY2" t="str">
            <v>Outpatient UPL Gap Remaining (Over) / Under cost</v>
          </cell>
        </row>
        <row r="4">
          <cell r="B4" t="str">
            <v>Private Taxed</v>
          </cell>
        </row>
        <row r="5">
          <cell r="A5" t="str">
            <v>200439230A</v>
          </cell>
          <cell r="B5" t="str">
            <v>AHS SOUTHCREST HOSPITAL LLC (AHS HILLCREST SOUTH)</v>
          </cell>
          <cell r="C5" t="str">
            <v>Yes</v>
          </cell>
          <cell r="D5">
            <v>1</v>
          </cell>
          <cell r="E5">
            <v>12</v>
          </cell>
          <cell r="F5">
            <v>370202</v>
          </cell>
          <cell r="G5">
            <v>42370</v>
          </cell>
          <cell r="H5">
            <v>42735</v>
          </cell>
          <cell r="I5">
            <v>1</v>
          </cell>
          <cell r="J5">
            <v>52540719</v>
          </cell>
          <cell r="K5">
            <v>274922155</v>
          </cell>
          <cell r="L5">
            <v>12536319</v>
          </cell>
          <cell r="M5">
            <v>275082189</v>
          </cell>
          <cell r="N5">
            <v>40073942</v>
          </cell>
          <cell r="O5">
            <v>655155324</v>
          </cell>
          <cell r="P5">
            <v>168528675</v>
          </cell>
          <cell r="R5">
            <v>52540719</v>
          </cell>
          <cell r="S5">
            <v>274922155</v>
          </cell>
          <cell r="T5">
            <v>12536319</v>
          </cell>
          <cell r="U5">
            <v>275082189</v>
          </cell>
          <cell r="V5">
            <v>40073942</v>
          </cell>
          <cell r="X5">
            <v>655155324</v>
          </cell>
          <cell r="Z5">
            <v>655155324</v>
          </cell>
          <cell r="AA5">
            <v>168528675</v>
          </cell>
          <cell r="AC5">
            <v>655155324</v>
          </cell>
          <cell r="AD5">
            <v>87459586.144428968</v>
          </cell>
          <cell r="AE5">
            <v>81069088.855571017</v>
          </cell>
          <cell r="AF5">
            <v>339999193</v>
          </cell>
          <cell r="AG5">
            <v>315156131</v>
          </cell>
          <cell r="AH5">
            <v>0</v>
          </cell>
          <cell r="AI5">
            <v>168528675</v>
          </cell>
          <cell r="AJ5">
            <v>5055860.25</v>
          </cell>
          <cell r="AK5">
            <v>1</v>
          </cell>
          <cell r="AL5">
            <v>10504042.071176311</v>
          </cell>
          <cell r="AM5">
            <v>7054457.9900000002</v>
          </cell>
          <cell r="AN5">
            <v>1.9616835258134943E-2</v>
          </cell>
          <cell r="AO5">
            <v>5753448.9271799941</v>
          </cell>
          <cell r="AP5">
            <v>5989209</v>
          </cell>
          <cell r="AQ5">
            <v>0</v>
          </cell>
          <cell r="AR5">
            <v>-235760.07282000594</v>
          </cell>
          <cell r="AT5">
            <v>3449584.0811763103</v>
          </cell>
          <cell r="AU5">
            <v>2.131328414850572E-2</v>
          </cell>
          <cell r="AV5">
            <v>512024.16595042124</v>
          </cell>
          <cell r="AW5">
            <v>1537402</v>
          </cell>
          <cell r="AX5">
            <v>0</v>
          </cell>
          <cell r="AY5">
            <v>-1025377.8340495788</v>
          </cell>
        </row>
        <row r="6">
          <cell r="A6" t="str">
            <v>100696610B</v>
          </cell>
          <cell r="B6" t="str">
            <v>ALLIANCE HEALTH DURANT (MED. CTR. OF SOUTHEASTERN OKLAHOMA)</v>
          </cell>
          <cell r="C6" t="str">
            <v>Yes</v>
          </cell>
          <cell r="D6">
            <v>1</v>
          </cell>
          <cell r="E6">
            <v>12</v>
          </cell>
          <cell r="F6">
            <v>370014</v>
          </cell>
          <cell r="G6">
            <v>42278</v>
          </cell>
          <cell r="H6">
            <v>42643</v>
          </cell>
          <cell r="I6">
            <v>1</v>
          </cell>
          <cell r="J6">
            <v>49988987</v>
          </cell>
          <cell r="K6">
            <v>339845865</v>
          </cell>
          <cell r="L6">
            <v>0</v>
          </cell>
          <cell r="M6">
            <v>405796757</v>
          </cell>
          <cell r="N6">
            <v>0</v>
          </cell>
          <cell r="O6">
            <v>796432683</v>
          </cell>
          <cell r="P6">
            <v>91490703</v>
          </cell>
          <cell r="R6">
            <v>49988987</v>
          </cell>
          <cell r="S6">
            <v>339845865</v>
          </cell>
          <cell r="T6">
            <v>0</v>
          </cell>
          <cell r="U6">
            <v>405796757</v>
          </cell>
          <cell r="V6">
            <v>0</v>
          </cell>
          <cell r="X6">
            <v>795631609</v>
          </cell>
          <cell r="Z6">
            <v>796432683</v>
          </cell>
          <cell r="AA6">
            <v>91490703</v>
          </cell>
          <cell r="AC6">
            <v>795631609</v>
          </cell>
          <cell r="AD6">
            <v>44782522.647153787</v>
          </cell>
          <cell r="AE6">
            <v>46616156.475650527</v>
          </cell>
          <cell r="AF6">
            <v>389834852</v>
          </cell>
          <cell r="AG6">
            <v>405796757</v>
          </cell>
          <cell r="AH6">
            <v>0</v>
          </cell>
          <cell r="AI6">
            <v>91398679.122804314</v>
          </cell>
          <cell r="AJ6">
            <v>2741960.3736841292</v>
          </cell>
          <cell r="AK6">
            <v>1</v>
          </cell>
          <cell r="AL6">
            <v>11326216.623768432</v>
          </cell>
          <cell r="AM6">
            <v>6903645.0300000003</v>
          </cell>
          <cell r="AN6">
            <v>1.9197458887150035E-2</v>
          </cell>
          <cell r="AO6">
            <v>7213651.4685463188</v>
          </cell>
          <cell r="AP6">
            <v>5861169</v>
          </cell>
          <cell r="AQ6">
            <v>0</v>
          </cell>
          <cell r="AR6">
            <v>1352482.4685463188</v>
          </cell>
          <cell r="AT6">
            <v>4422571.5937684318</v>
          </cell>
          <cell r="AU6">
            <v>2.7324895647406235E-2</v>
          </cell>
          <cell r="AV6">
            <v>924990.41490848362</v>
          </cell>
          <cell r="AW6">
            <v>1971040</v>
          </cell>
          <cell r="AX6">
            <v>0</v>
          </cell>
          <cell r="AY6">
            <v>-1046049.5850915164</v>
          </cell>
        </row>
        <row r="7">
          <cell r="A7" t="str">
            <v>100699370A</v>
          </cell>
          <cell r="B7" t="str">
            <v>ALLIANCEHEALTH DEACONESS (DEACONESS HOSPITAL)</v>
          </cell>
          <cell r="C7" t="str">
            <v>Yes</v>
          </cell>
          <cell r="D7">
            <v>1</v>
          </cell>
          <cell r="E7">
            <v>12</v>
          </cell>
          <cell r="F7">
            <v>370032</v>
          </cell>
          <cell r="G7">
            <v>42309</v>
          </cell>
          <cell r="H7">
            <v>42674</v>
          </cell>
          <cell r="I7">
            <v>1</v>
          </cell>
          <cell r="J7">
            <v>23398286</v>
          </cell>
          <cell r="K7">
            <v>292353671</v>
          </cell>
          <cell r="L7">
            <v>0</v>
          </cell>
          <cell r="M7">
            <v>0</v>
          </cell>
          <cell r="N7">
            <v>429431830</v>
          </cell>
          <cell r="O7">
            <v>745183787</v>
          </cell>
          <cell r="P7">
            <v>115531831</v>
          </cell>
          <cell r="R7">
            <v>23398286</v>
          </cell>
          <cell r="S7">
            <v>292353671</v>
          </cell>
          <cell r="T7">
            <v>0</v>
          </cell>
          <cell r="U7">
            <v>0</v>
          </cell>
          <cell r="V7">
            <v>429431830</v>
          </cell>
          <cell r="X7">
            <v>745183787</v>
          </cell>
          <cell r="Z7">
            <v>745183787</v>
          </cell>
          <cell r="AA7">
            <v>115531831</v>
          </cell>
          <cell r="AC7">
            <v>745183787</v>
          </cell>
          <cell r="AD7">
            <v>48953563.36307846</v>
          </cell>
          <cell r="AE7">
            <v>66578267.63692154</v>
          </cell>
          <cell r="AF7">
            <v>315751957</v>
          </cell>
          <cell r="AG7">
            <v>429431830</v>
          </cell>
          <cell r="AH7">
            <v>0</v>
          </cell>
          <cell r="AI7">
            <v>115531831</v>
          </cell>
          <cell r="AJ7">
            <v>3465954.9299999997</v>
          </cell>
          <cell r="AK7">
            <v>1</v>
          </cell>
          <cell r="AL7">
            <v>8673659.6138054505</v>
          </cell>
          <cell r="AM7">
            <v>5463585.2300000004</v>
          </cell>
          <cell r="AN7">
            <v>1.5192981732631923E-2</v>
          </cell>
          <cell r="AO7">
            <v>4857376.3426978644</v>
          </cell>
          <cell r="AP7">
            <v>4638564</v>
          </cell>
          <cell r="AQ7">
            <v>0</v>
          </cell>
          <cell r="AR7">
            <v>218812.3426978644</v>
          </cell>
          <cell r="AT7">
            <v>3210074.3838054505</v>
          </cell>
          <cell r="AU7">
            <v>1.9833471476524978E-2</v>
          </cell>
          <cell r="AV7">
            <v>2005580.3376359744</v>
          </cell>
          <cell r="AW7">
            <v>1430658</v>
          </cell>
          <cell r="AX7">
            <v>0</v>
          </cell>
          <cell r="AY7">
            <v>574922.3376359744</v>
          </cell>
        </row>
        <row r="8">
          <cell r="A8" t="str">
            <v>200102450A</v>
          </cell>
          <cell r="B8" t="str">
            <v>BAILEY MEDICAL CENTER LLC</v>
          </cell>
          <cell r="C8" t="str">
            <v>Yes</v>
          </cell>
          <cell r="D8">
            <v>1</v>
          </cell>
          <cell r="E8">
            <v>12</v>
          </cell>
          <cell r="F8">
            <v>370228</v>
          </cell>
          <cell r="G8">
            <v>42370</v>
          </cell>
          <cell r="H8">
            <v>42735</v>
          </cell>
          <cell r="I8">
            <v>1</v>
          </cell>
          <cell r="J8">
            <v>3489381</v>
          </cell>
          <cell r="K8">
            <v>41654893</v>
          </cell>
          <cell r="L8">
            <v>1290260</v>
          </cell>
          <cell r="M8">
            <v>103633278</v>
          </cell>
          <cell r="N8">
            <v>24259410</v>
          </cell>
          <cell r="O8">
            <v>174541521</v>
          </cell>
          <cell r="P8">
            <v>44435690</v>
          </cell>
          <cell r="R8">
            <v>3489381</v>
          </cell>
          <cell r="S8">
            <v>41654893</v>
          </cell>
          <cell r="T8">
            <v>1290260</v>
          </cell>
          <cell r="U8">
            <v>103633278</v>
          </cell>
          <cell r="V8">
            <v>24259410</v>
          </cell>
          <cell r="X8">
            <v>174327222</v>
          </cell>
          <cell r="Z8">
            <v>174541521</v>
          </cell>
          <cell r="AA8">
            <v>44435690</v>
          </cell>
          <cell r="AC8">
            <v>174327222</v>
          </cell>
          <cell r="AD8">
            <v>11821545.64883424</v>
          </cell>
          <cell r="AE8">
            <v>32559586.994974796</v>
          </cell>
          <cell r="AF8">
            <v>46434534</v>
          </cell>
          <cell r="AG8">
            <v>127892688</v>
          </cell>
          <cell r="AH8">
            <v>0</v>
          </cell>
          <cell r="AI8">
            <v>44381132.643809035</v>
          </cell>
          <cell r="AJ8">
            <v>1331433.9793142711</v>
          </cell>
          <cell r="AK8">
            <v>1</v>
          </cell>
          <cell r="AL8">
            <v>2089033.6736950828</v>
          </cell>
          <cell r="AM8">
            <v>673750.41</v>
          </cell>
          <cell r="AN8">
            <v>1.8735458935054022E-3</v>
          </cell>
          <cell r="AO8">
            <v>783671.52907768136</v>
          </cell>
          <cell r="AP8">
            <v>572012</v>
          </cell>
          <cell r="AQ8">
            <v>0</v>
          </cell>
          <cell r="AR8">
            <v>211659.52907768136</v>
          </cell>
          <cell r="AT8">
            <v>1415283.2636950826</v>
          </cell>
          <cell r="AU8">
            <v>8.7443395029443045E-3</v>
          </cell>
          <cell r="AV8">
            <v>742445.56759275519</v>
          </cell>
          <cell r="AW8">
            <v>630760</v>
          </cell>
          <cell r="AX8">
            <v>0</v>
          </cell>
          <cell r="AY8">
            <v>111685.56759275519</v>
          </cell>
        </row>
        <row r="9">
          <cell r="A9" t="str">
            <v>200573000A</v>
          </cell>
          <cell r="B9" t="str">
            <v>BRISTOW ENDEAVOR HEALTHCARE, LLC</v>
          </cell>
          <cell r="C9" t="str">
            <v>Yes</v>
          </cell>
          <cell r="D9">
            <v>1</v>
          </cell>
          <cell r="E9">
            <v>12</v>
          </cell>
          <cell r="F9">
            <v>370041</v>
          </cell>
          <cell r="G9">
            <v>42370</v>
          </cell>
          <cell r="H9">
            <v>42735</v>
          </cell>
          <cell r="I9">
            <v>1</v>
          </cell>
          <cell r="J9">
            <v>18708342</v>
          </cell>
          <cell r="K9">
            <v>138177924</v>
          </cell>
          <cell r="L9">
            <v>835714</v>
          </cell>
          <cell r="M9">
            <v>36867200</v>
          </cell>
          <cell r="N9">
            <v>10777179</v>
          </cell>
          <cell r="O9">
            <v>205366359</v>
          </cell>
          <cell r="P9">
            <v>48257640</v>
          </cell>
          <cell r="R9">
            <v>18708342</v>
          </cell>
          <cell r="S9">
            <v>138177924</v>
          </cell>
          <cell r="T9">
            <v>835714</v>
          </cell>
          <cell r="U9">
            <v>36867200</v>
          </cell>
          <cell r="V9">
            <v>10777179</v>
          </cell>
          <cell r="X9">
            <v>205366359</v>
          </cell>
          <cell r="Z9">
            <v>205366359</v>
          </cell>
          <cell r="AA9">
            <v>48257640</v>
          </cell>
          <cell r="AC9">
            <v>205366359</v>
          </cell>
          <cell r="AD9">
            <v>37062012.337313727</v>
          </cell>
          <cell r="AE9">
            <v>11195627.662686272</v>
          </cell>
          <cell r="AF9">
            <v>157721980</v>
          </cell>
          <cell r="AG9">
            <v>47644379</v>
          </cell>
          <cell r="AH9">
            <v>0</v>
          </cell>
          <cell r="AI9">
            <v>48257640</v>
          </cell>
          <cell r="AJ9">
            <v>1447729.2</v>
          </cell>
          <cell r="AK9">
            <v>1</v>
          </cell>
          <cell r="AL9">
            <v>3966546.9432267933</v>
          </cell>
          <cell r="AM9">
            <v>1710693.37</v>
          </cell>
          <cell r="AN9">
            <v>4.7570472549477447E-3</v>
          </cell>
          <cell r="AO9">
            <v>786903.08882486261</v>
          </cell>
          <cell r="AP9">
            <v>1452372</v>
          </cell>
          <cell r="AQ9">
            <v>0</v>
          </cell>
          <cell r="AR9">
            <v>-665468.91117513739</v>
          </cell>
          <cell r="AT9">
            <v>2255853.5732267932</v>
          </cell>
          <cell r="AU9">
            <v>1.3937810203254825E-2</v>
          </cell>
          <cell r="AV9">
            <v>1267911.5082118968</v>
          </cell>
          <cell r="AW9">
            <v>1005383</v>
          </cell>
          <cell r="AX9">
            <v>0</v>
          </cell>
          <cell r="AY9">
            <v>262528.50821189675</v>
          </cell>
        </row>
        <row r="10">
          <cell r="A10" t="str">
            <v>100701410A</v>
          </cell>
          <cell r="B10" t="str">
            <v>BROOKHAVEN HOSPITAL</v>
          </cell>
          <cell r="C10" t="str">
            <v>No</v>
          </cell>
          <cell r="D10">
            <v>1</v>
          </cell>
          <cell r="E10">
            <v>12</v>
          </cell>
          <cell r="F10">
            <v>374012</v>
          </cell>
          <cell r="G10">
            <v>42370</v>
          </cell>
          <cell r="H10">
            <v>42735</v>
          </cell>
          <cell r="I10">
            <v>1</v>
          </cell>
          <cell r="J10">
            <v>37862648</v>
          </cell>
          <cell r="K10">
            <v>12265936</v>
          </cell>
          <cell r="L10">
            <v>0</v>
          </cell>
          <cell r="M10">
            <v>177670</v>
          </cell>
          <cell r="N10">
            <v>2138</v>
          </cell>
          <cell r="O10">
            <v>50308392</v>
          </cell>
          <cell r="P10">
            <v>18842485</v>
          </cell>
          <cell r="R10">
            <v>37862648</v>
          </cell>
          <cell r="S10">
            <v>12265936</v>
          </cell>
          <cell r="T10">
            <v>0</v>
          </cell>
          <cell r="U10">
            <v>177670</v>
          </cell>
          <cell r="V10">
            <v>2138</v>
          </cell>
          <cell r="X10">
            <v>50308392</v>
          </cell>
          <cell r="Z10">
            <v>50308392</v>
          </cell>
          <cell r="AA10">
            <v>18842485</v>
          </cell>
          <cell r="AC10">
            <v>50308392</v>
          </cell>
          <cell r="AD10">
            <v>18775139.783661541</v>
          </cell>
          <cell r="AE10">
            <v>67345.216338458995</v>
          </cell>
          <cell r="AF10">
            <v>50128584</v>
          </cell>
          <cell r="AG10">
            <v>179808</v>
          </cell>
          <cell r="AH10">
            <v>0</v>
          </cell>
          <cell r="AI10">
            <v>18842485</v>
          </cell>
          <cell r="AJ10">
            <v>565274.54999999993</v>
          </cell>
          <cell r="AK10">
            <v>1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</row>
        <row r="11">
          <cell r="A11" t="str">
            <v>200085660H</v>
          </cell>
          <cell r="B11" t="str">
            <v>CEDAR RIDGE HOSPITAL</v>
          </cell>
          <cell r="C11" t="str">
            <v>No</v>
          </cell>
          <cell r="D11">
            <v>1</v>
          </cell>
          <cell r="E11">
            <v>12</v>
          </cell>
          <cell r="F11">
            <v>374023</v>
          </cell>
          <cell r="G11">
            <v>42370</v>
          </cell>
          <cell r="H11">
            <v>42735</v>
          </cell>
          <cell r="I11">
            <v>1</v>
          </cell>
          <cell r="J11">
            <v>25886612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25886612</v>
          </cell>
          <cell r="P11">
            <v>17457114</v>
          </cell>
          <cell r="R11">
            <v>25886612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X11">
            <v>25886612</v>
          </cell>
          <cell r="Z11">
            <v>25886612</v>
          </cell>
          <cell r="AA11">
            <v>17457114</v>
          </cell>
          <cell r="AC11">
            <v>25886612</v>
          </cell>
          <cell r="AD11">
            <v>17457114</v>
          </cell>
          <cell r="AE11">
            <v>0</v>
          </cell>
          <cell r="AF11">
            <v>25886612</v>
          </cell>
          <cell r="AG11">
            <v>0</v>
          </cell>
          <cell r="AH11">
            <v>0</v>
          </cell>
          <cell r="AI11">
            <v>17457114</v>
          </cell>
          <cell r="AJ11">
            <v>523713.42</v>
          </cell>
          <cell r="AK11">
            <v>1</v>
          </cell>
          <cell r="AL11">
            <v>2389262.6800000006</v>
          </cell>
          <cell r="AM11">
            <v>2389262.6800000006</v>
          </cell>
          <cell r="AN11">
            <v>6.6439934079145311E-3</v>
          </cell>
          <cell r="AO11">
            <v>-170966.54443339421</v>
          </cell>
          <cell r="AP11">
            <v>2028475</v>
          </cell>
          <cell r="AQ11">
            <v>0</v>
          </cell>
          <cell r="AR11">
            <v>-2199441.5444333944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</row>
        <row r="12">
          <cell r="A12" t="str">
            <v>100700010G</v>
          </cell>
          <cell r="B12" t="str">
            <v>CLINTON HMA LLC</v>
          </cell>
          <cell r="C12" t="str">
            <v>Yes</v>
          </cell>
          <cell r="D12">
            <v>1</v>
          </cell>
          <cell r="E12">
            <v>12</v>
          </cell>
          <cell r="F12">
            <v>370029</v>
          </cell>
          <cell r="G12">
            <v>42095</v>
          </cell>
          <cell r="H12">
            <v>42460</v>
          </cell>
          <cell r="I12">
            <v>1</v>
          </cell>
          <cell r="J12">
            <v>3687182</v>
          </cell>
          <cell r="K12">
            <v>16691552</v>
          </cell>
          <cell r="L12">
            <v>1068549</v>
          </cell>
          <cell r="M12">
            <v>39588598</v>
          </cell>
          <cell r="N12">
            <v>7841837</v>
          </cell>
          <cell r="O12">
            <v>70667340</v>
          </cell>
          <cell r="P12">
            <v>20677482</v>
          </cell>
          <cell r="R12">
            <v>3687182</v>
          </cell>
          <cell r="S12">
            <v>16691552</v>
          </cell>
          <cell r="T12">
            <v>1068549</v>
          </cell>
          <cell r="U12">
            <v>39588598</v>
          </cell>
          <cell r="V12">
            <v>7841837</v>
          </cell>
          <cell r="X12">
            <v>68877718</v>
          </cell>
          <cell r="Z12">
            <v>70667340</v>
          </cell>
          <cell r="AA12">
            <v>20677482</v>
          </cell>
          <cell r="AC12">
            <v>68877718</v>
          </cell>
          <cell r="AD12">
            <v>6275541.2639191747</v>
          </cell>
          <cell r="AE12">
            <v>13878291.810115818</v>
          </cell>
          <cell r="AF12">
            <v>21447283</v>
          </cell>
          <cell r="AG12">
            <v>47430435</v>
          </cell>
          <cell r="AH12">
            <v>0</v>
          </cell>
          <cell r="AI12">
            <v>20153833.074034993</v>
          </cell>
          <cell r="AJ12">
            <v>604614.99222104973</v>
          </cell>
          <cell r="AK12">
            <v>1</v>
          </cell>
          <cell r="AL12">
            <v>2120754.938000978</v>
          </cell>
          <cell r="AM12">
            <v>1218041.3799999999</v>
          </cell>
          <cell r="AN12">
            <v>3.3870946744487367E-3</v>
          </cell>
          <cell r="AO12">
            <v>1550130.8301188541</v>
          </cell>
          <cell r="AP12">
            <v>1034113</v>
          </cell>
          <cell r="AQ12">
            <v>0</v>
          </cell>
          <cell r="AR12">
            <v>516017.83011885406</v>
          </cell>
          <cell r="AT12">
            <v>902713.5580009782</v>
          </cell>
          <cell r="AU12">
            <v>5.5774232816562241E-3</v>
          </cell>
          <cell r="AV12">
            <v>630248.54205544281</v>
          </cell>
          <cell r="AW12">
            <v>402319</v>
          </cell>
          <cell r="AX12">
            <v>0</v>
          </cell>
          <cell r="AY12">
            <v>227929.54205544281</v>
          </cell>
        </row>
        <row r="13">
          <cell r="A13" t="str">
            <v>100700120A</v>
          </cell>
          <cell r="B13" t="str">
            <v>DUNCAN REGIONAL HOSPITAL</v>
          </cell>
          <cell r="C13" t="str">
            <v>Yes</v>
          </cell>
          <cell r="D13">
            <v>1</v>
          </cell>
          <cell r="E13">
            <v>12</v>
          </cell>
          <cell r="F13">
            <v>370023</v>
          </cell>
          <cell r="G13">
            <v>42186</v>
          </cell>
          <cell r="H13">
            <v>42551</v>
          </cell>
          <cell r="I13">
            <v>1</v>
          </cell>
          <cell r="J13">
            <v>26676439</v>
          </cell>
          <cell r="K13">
            <v>78392252</v>
          </cell>
          <cell r="L13">
            <v>3286719</v>
          </cell>
          <cell r="M13">
            <v>168356267</v>
          </cell>
          <cell r="N13">
            <v>25262369</v>
          </cell>
          <cell r="O13">
            <v>306013080</v>
          </cell>
          <cell r="P13">
            <v>86938322</v>
          </cell>
          <cell r="R13">
            <v>26676439</v>
          </cell>
          <cell r="S13">
            <v>78392252</v>
          </cell>
          <cell r="T13">
            <v>3286719</v>
          </cell>
          <cell r="U13">
            <v>168356267</v>
          </cell>
          <cell r="V13">
            <v>25262369</v>
          </cell>
          <cell r="X13">
            <v>301974046</v>
          </cell>
          <cell r="Z13">
            <v>306013080</v>
          </cell>
          <cell r="AA13">
            <v>86938322</v>
          </cell>
          <cell r="AC13">
            <v>301974046</v>
          </cell>
          <cell r="AD13">
            <v>30783774.095610619</v>
          </cell>
          <cell r="AE13">
            <v>55007058.266165592</v>
          </cell>
          <cell r="AF13">
            <v>108355410</v>
          </cell>
          <cell r="AG13">
            <v>193618636</v>
          </cell>
          <cell r="AH13">
            <v>0</v>
          </cell>
          <cell r="AI13">
            <v>85790832.361776203</v>
          </cell>
          <cell r="AJ13">
            <v>2573724.9708532859</v>
          </cell>
          <cell r="AK13">
            <v>1</v>
          </cell>
          <cell r="AL13">
            <v>7730845.5885104761</v>
          </cell>
          <cell r="AM13">
            <v>3468601.7199999997</v>
          </cell>
          <cell r="AN13">
            <v>9.6453885775175611E-3</v>
          </cell>
          <cell r="AO13">
            <v>3348002.787549478</v>
          </cell>
          <cell r="AP13">
            <v>2944830</v>
          </cell>
          <cell r="AQ13">
            <v>0</v>
          </cell>
          <cell r="AR13">
            <v>403172.787549478</v>
          </cell>
          <cell r="AT13">
            <v>4262243.8685104763</v>
          </cell>
          <cell r="AU13">
            <v>2.6334309453565401E-2</v>
          </cell>
          <cell r="AV13">
            <v>907783.95862076525</v>
          </cell>
          <cell r="AW13">
            <v>1899586</v>
          </cell>
          <cell r="AX13">
            <v>0</v>
          </cell>
          <cell r="AY13">
            <v>-991802.04137923475</v>
          </cell>
        </row>
        <row r="14">
          <cell r="A14" t="str">
            <v>100699410A</v>
          </cell>
          <cell r="B14" t="str">
            <v>GREAT PLAINS REGIONAL MEDICAL CENTER</v>
          </cell>
          <cell r="C14" t="str">
            <v>Yes</v>
          </cell>
          <cell r="D14">
            <v>1</v>
          </cell>
          <cell r="E14">
            <v>12</v>
          </cell>
          <cell r="F14">
            <v>370019</v>
          </cell>
          <cell r="G14">
            <v>42186</v>
          </cell>
          <cell r="H14">
            <v>42551</v>
          </cell>
          <cell r="I14">
            <v>1</v>
          </cell>
          <cell r="J14">
            <v>7915551</v>
          </cell>
          <cell r="K14">
            <v>30554400</v>
          </cell>
          <cell r="L14">
            <v>1191600</v>
          </cell>
          <cell r="M14">
            <v>65761954</v>
          </cell>
          <cell r="N14">
            <v>8457651</v>
          </cell>
          <cell r="O14">
            <v>133454765</v>
          </cell>
          <cell r="P14">
            <v>40528085</v>
          </cell>
          <cell r="R14">
            <v>7915551</v>
          </cell>
          <cell r="S14">
            <v>30554400</v>
          </cell>
          <cell r="T14">
            <v>1191600</v>
          </cell>
          <cell r="U14">
            <v>65761954</v>
          </cell>
          <cell r="V14">
            <v>8457651</v>
          </cell>
          <cell r="X14">
            <v>113881156</v>
          </cell>
          <cell r="Z14">
            <v>133454765</v>
          </cell>
          <cell r="AA14">
            <v>40528085</v>
          </cell>
          <cell r="AC14">
            <v>113881156</v>
          </cell>
          <cell r="AD14">
            <v>12044580.874724368</v>
          </cell>
          <cell r="AE14">
            <v>22539311.054996241</v>
          </cell>
          <cell r="AF14">
            <v>39661551</v>
          </cell>
          <cell r="AG14">
            <v>74219605</v>
          </cell>
          <cell r="AH14">
            <v>0</v>
          </cell>
          <cell r="AI14">
            <v>34583891.929720603</v>
          </cell>
          <cell r="AJ14">
            <v>1037516.7578916181</v>
          </cell>
          <cell r="AK14">
            <v>1</v>
          </cell>
          <cell r="AL14">
            <v>2978803.4013136025</v>
          </cell>
          <cell r="AM14">
            <v>1273511.02</v>
          </cell>
          <cell r="AN14">
            <v>3.5413430647929047E-3</v>
          </cell>
          <cell r="AO14">
            <v>1386090.4457438071</v>
          </cell>
          <cell r="AP14">
            <v>1081206</v>
          </cell>
          <cell r="AQ14">
            <v>0</v>
          </cell>
          <cell r="AR14">
            <v>304884.44574380713</v>
          </cell>
          <cell r="AT14">
            <v>1705292.3813136024</v>
          </cell>
          <cell r="AU14">
            <v>1.0536163266043648E-2</v>
          </cell>
          <cell r="AV14">
            <v>502850.15005144803</v>
          </cell>
          <cell r="AW14">
            <v>760010</v>
          </cell>
          <cell r="AX14">
            <v>0</v>
          </cell>
          <cell r="AY14">
            <v>-257159.84994855197</v>
          </cell>
        </row>
        <row r="15">
          <cell r="A15" t="str">
            <v>200045700C</v>
          </cell>
          <cell r="B15" t="str">
            <v>HENRYETTA MEDICAL CENTER</v>
          </cell>
          <cell r="C15" t="str">
            <v>Yes</v>
          </cell>
          <cell r="D15">
            <v>1</v>
          </cell>
          <cell r="E15">
            <v>12</v>
          </cell>
          <cell r="F15">
            <v>370183</v>
          </cell>
          <cell r="G15">
            <v>42339</v>
          </cell>
          <cell r="H15">
            <v>42704</v>
          </cell>
          <cell r="I15">
            <v>1</v>
          </cell>
          <cell r="J15">
            <v>4820941</v>
          </cell>
          <cell r="K15">
            <v>6607172</v>
          </cell>
          <cell r="L15">
            <v>763794</v>
          </cell>
          <cell r="M15">
            <v>30384955</v>
          </cell>
          <cell r="N15">
            <v>13511553</v>
          </cell>
          <cell r="O15">
            <v>56088415</v>
          </cell>
          <cell r="P15">
            <v>15369971</v>
          </cell>
          <cell r="R15">
            <v>4820941</v>
          </cell>
          <cell r="S15">
            <v>6607172</v>
          </cell>
          <cell r="T15">
            <v>763794</v>
          </cell>
          <cell r="U15">
            <v>30384955</v>
          </cell>
          <cell r="V15">
            <v>13511553</v>
          </cell>
          <cell r="X15">
            <v>56088415</v>
          </cell>
          <cell r="Z15">
            <v>56088415</v>
          </cell>
          <cell r="AA15">
            <v>15369971</v>
          </cell>
          <cell r="AC15">
            <v>56088415</v>
          </cell>
          <cell r="AD15">
            <v>3340961.8906987654</v>
          </cell>
          <cell r="AE15">
            <v>12029009.109301236</v>
          </cell>
          <cell r="AF15">
            <v>12191907</v>
          </cell>
          <cell r="AG15">
            <v>43896508</v>
          </cell>
          <cell r="AH15">
            <v>0</v>
          </cell>
          <cell r="AI15">
            <v>15369971</v>
          </cell>
          <cell r="AJ15">
            <v>461099.13</v>
          </cell>
          <cell r="AK15">
            <v>1</v>
          </cell>
          <cell r="AL15">
            <v>1269962.4574496709</v>
          </cell>
          <cell r="AM15">
            <v>249491.96</v>
          </cell>
          <cell r="AN15">
            <v>6.9378011528128643E-4</v>
          </cell>
          <cell r="AO15">
            <v>262141.34977698748</v>
          </cell>
          <cell r="AP15">
            <v>211818</v>
          </cell>
          <cell r="AQ15">
            <v>0</v>
          </cell>
          <cell r="AR15">
            <v>50323.349776987481</v>
          </cell>
          <cell r="AT15">
            <v>1020470.4974496709</v>
          </cell>
          <cell r="AU15">
            <v>6.3049855186875737E-3</v>
          </cell>
          <cell r="AV15">
            <v>444826.40918507986</v>
          </cell>
          <cell r="AW15">
            <v>454801</v>
          </cell>
          <cell r="AX15">
            <v>0</v>
          </cell>
          <cell r="AY15">
            <v>-9974.5908149201423</v>
          </cell>
        </row>
        <row r="16">
          <cell r="A16" t="str">
            <v>200435950A</v>
          </cell>
          <cell r="B16" t="str">
            <v>HILLCREST HOSPITAL CLAREMORE (AHS CLAREMORE REGIONAL HOSPITAL)</v>
          </cell>
          <cell r="C16" t="str">
            <v>Yes</v>
          </cell>
          <cell r="D16">
            <v>1</v>
          </cell>
          <cell r="E16">
            <v>12</v>
          </cell>
          <cell r="F16">
            <v>370039</v>
          </cell>
          <cell r="G16">
            <v>42309</v>
          </cell>
          <cell r="H16">
            <v>42674</v>
          </cell>
          <cell r="I16">
            <v>1</v>
          </cell>
          <cell r="J16">
            <v>18677197</v>
          </cell>
          <cell r="K16">
            <v>57883502</v>
          </cell>
          <cell r="L16">
            <v>5333566</v>
          </cell>
          <cell r="M16">
            <v>136646992</v>
          </cell>
          <cell r="N16">
            <v>33292785</v>
          </cell>
          <cell r="O16">
            <v>251834042</v>
          </cell>
          <cell r="P16">
            <v>62922633</v>
          </cell>
          <cell r="R16">
            <v>18677197</v>
          </cell>
          <cell r="S16">
            <v>57883502</v>
          </cell>
          <cell r="T16">
            <v>5333566</v>
          </cell>
          <cell r="U16">
            <v>136646992</v>
          </cell>
          <cell r="V16">
            <v>33292785</v>
          </cell>
          <cell r="X16">
            <v>251834042</v>
          </cell>
          <cell r="Z16">
            <v>251834042</v>
          </cell>
          <cell r="AA16">
            <v>62922633</v>
          </cell>
          <cell r="AC16">
            <v>251834042</v>
          </cell>
          <cell r="AD16">
            <v>20461899.195501715</v>
          </cell>
          <cell r="AE16">
            <v>42460733.804498285</v>
          </cell>
          <cell r="AF16">
            <v>81894265</v>
          </cell>
          <cell r="AG16">
            <v>169939777</v>
          </cell>
          <cell r="AH16">
            <v>0</v>
          </cell>
          <cell r="AI16">
            <v>62922633</v>
          </cell>
          <cell r="AJ16">
            <v>1887678.99</v>
          </cell>
          <cell r="AK16">
            <v>1</v>
          </cell>
          <cell r="AL16">
            <v>5189084.2590649752</v>
          </cell>
          <cell r="AM16">
            <v>2715257.8400000003</v>
          </cell>
          <cell r="AN16">
            <v>7.5505114363349311E-3</v>
          </cell>
          <cell r="AO16">
            <v>3365168.823652877</v>
          </cell>
          <cell r="AP16">
            <v>2305244</v>
          </cell>
          <cell r="AQ16">
            <v>0</v>
          </cell>
          <cell r="AR16">
            <v>1059924.823652877</v>
          </cell>
          <cell r="AT16">
            <v>2473826.4190649749</v>
          </cell>
          <cell r="AU16">
            <v>1.5284557257590549E-2</v>
          </cell>
          <cell r="AV16">
            <v>1004782.111062224</v>
          </cell>
          <cell r="AW16">
            <v>1102529</v>
          </cell>
          <cell r="AX16">
            <v>0</v>
          </cell>
          <cell r="AY16">
            <v>-97746.888937775977</v>
          </cell>
        </row>
        <row r="17">
          <cell r="A17" t="str">
            <v>200044190A</v>
          </cell>
          <cell r="B17" t="str">
            <v>HILLCREST HOSPITAL CUSHING (CUSHING REGIONAL HOSPITAL)</v>
          </cell>
          <cell r="C17" t="str">
            <v>Yes</v>
          </cell>
          <cell r="D17">
            <v>1</v>
          </cell>
          <cell r="E17">
            <v>12</v>
          </cell>
          <cell r="F17">
            <v>370099</v>
          </cell>
          <cell r="G17">
            <v>42339</v>
          </cell>
          <cell r="H17">
            <v>42704</v>
          </cell>
          <cell r="I17">
            <v>1</v>
          </cell>
          <cell r="J17">
            <v>7487207</v>
          </cell>
          <cell r="K17">
            <v>20345381</v>
          </cell>
          <cell r="L17">
            <v>3255578</v>
          </cell>
          <cell r="M17">
            <v>38112622</v>
          </cell>
          <cell r="N17">
            <v>15677700</v>
          </cell>
          <cell r="O17">
            <v>84878488</v>
          </cell>
          <cell r="P17">
            <v>25153365</v>
          </cell>
          <cell r="R17">
            <v>7487207</v>
          </cell>
          <cell r="S17">
            <v>20345381</v>
          </cell>
          <cell r="T17">
            <v>3255578</v>
          </cell>
          <cell r="U17">
            <v>38112622</v>
          </cell>
          <cell r="V17">
            <v>15677700</v>
          </cell>
          <cell r="X17">
            <v>84878488</v>
          </cell>
          <cell r="Z17">
            <v>84878488</v>
          </cell>
          <cell r="AA17">
            <v>25153365</v>
          </cell>
          <cell r="AC17">
            <v>84878488</v>
          </cell>
          <cell r="AD17">
            <v>9212840.6738182008</v>
          </cell>
          <cell r="AE17">
            <v>15940524.326181801</v>
          </cell>
          <cell r="AF17">
            <v>31088166</v>
          </cell>
          <cell r="AG17">
            <v>53790322</v>
          </cell>
          <cell r="AH17">
            <v>0</v>
          </cell>
          <cell r="AI17">
            <v>25153365</v>
          </cell>
          <cell r="AJ17">
            <v>754600.95</v>
          </cell>
          <cell r="AK17">
            <v>1</v>
          </cell>
          <cell r="AL17">
            <v>2276425.9766544905</v>
          </cell>
          <cell r="AM17">
            <v>1105376.4099999999</v>
          </cell>
          <cell r="AN17">
            <v>3.0737991443051493E-3</v>
          </cell>
          <cell r="AO17">
            <v>1226259.1114534179</v>
          </cell>
          <cell r="AP17">
            <v>938461</v>
          </cell>
          <cell r="AQ17">
            <v>0</v>
          </cell>
          <cell r="AR17">
            <v>287798.11145341792</v>
          </cell>
          <cell r="AT17">
            <v>1171049.5666544905</v>
          </cell>
          <cell r="AU17">
            <v>7.2353395594232451E-3</v>
          </cell>
          <cell r="AV17">
            <v>676154.57346375519</v>
          </cell>
          <cell r="AW17">
            <v>521910</v>
          </cell>
          <cell r="AX17">
            <v>0</v>
          </cell>
          <cell r="AY17">
            <v>154244.57346375519</v>
          </cell>
        </row>
        <row r="18">
          <cell r="A18" t="str">
            <v>200044210A</v>
          </cell>
          <cell r="B18" t="str">
            <v>HILLCREST MEDICAL CENTER</v>
          </cell>
          <cell r="C18" t="str">
            <v>Yes</v>
          </cell>
          <cell r="D18">
            <v>1</v>
          </cell>
          <cell r="E18">
            <v>12</v>
          </cell>
          <cell r="F18">
            <v>370001</v>
          </cell>
          <cell r="G18">
            <v>42186</v>
          </cell>
          <cell r="H18">
            <v>42551</v>
          </cell>
          <cell r="I18">
            <v>1</v>
          </cell>
          <cell r="J18">
            <v>177289081</v>
          </cell>
          <cell r="K18">
            <v>1015381586</v>
          </cell>
          <cell r="L18">
            <v>42556606</v>
          </cell>
          <cell r="M18">
            <v>737036076</v>
          </cell>
          <cell r="N18">
            <v>81184208</v>
          </cell>
          <cell r="O18">
            <v>2054899838</v>
          </cell>
          <cell r="P18">
            <v>507987833</v>
          </cell>
          <cell r="R18">
            <v>177289081</v>
          </cell>
          <cell r="S18">
            <v>1015381586</v>
          </cell>
          <cell r="T18">
            <v>42556606</v>
          </cell>
          <cell r="U18">
            <v>737036076</v>
          </cell>
          <cell r="V18">
            <v>81184208</v>
          </cell>
          <cell r="X18">
            <v>2053447557</v>
          </cell>
          <cell r="Z18">
            <v>2054899838</v>
          </cell>
          <cell r="AA18">
            <v>507987833</v>
          </cell>
          <cell r="AC18">
            <v>2053447557</v>
          </cell>
          <cell r="AD18">
            <v>305358156.18365407</v>
          </cell>
          <cell r="AE18">
            <v>202270661.22616753</v>
          </cell>
          <cell r="AF18">
            <v>1235227273</v>
          </cell>
          <cell r="AG18">
            <v>818220284</v>
          </cell>
          <cell r="AH18">
            <v>0</v>
          </cell>
          <cell r="AI18">
            <v>507628817.40982163</v>
          </cell>
          <cell r="AJ18">
            <v>15228864.522294648</v>
          </cell>
          <cell r="AK18">
            <v>1</v>
          </cell>
          <cell r="AL18">
            <v>45498908.491523378</v>
          </cell>
          <cell r="AM18">
            <v>37440415.699999996</v>
          </cell>
          <cell r="AN18">
            <v>0.10411323844073085</v>
          </cell>
          <cell r="AO18">
            <v>39626069.983536802</v>
          </cell>
          <cell r="AP18">
            <v>31786775</v>
          </cell>
          <cell r="AQ18">
            <v>0</v>
          </cell>
          <cell r="AR18">
            <v>7839294.9835368022</v>
          </cell>
          <cell r="AT18">
            <v>8058492.7915233821</v>
          </cell>
          <cell r="AU18">
            <v>4.9789465231951976E-2</v>
          </cell>
          <cell r="AV18">
            <v>4486762.6649066992</v>
          </cell>
          <cell r="AW18">
            <v>3591488</v>
          </cell>
          <cell r="AX18">
            <v>0</v>
          </cell>
          <cell r="AY18">
            <v>895274.66490669921</v>
          </cell>
        </row>
        <row r="19">
          <cell r="A19" t="str">
            <v>100806400C</v>
          </cell>
          <cell r="B19" t="str">
            <v>INTEGRIS BAPTIST MEDICAL CENTER</v>
          </cell>
          <cell r="C19" t="str">
            <v>Yes</v>
          </cell>
          <cell r="D19">
            <v>1</v>
          </cell>
          <cell r="E19">
            <v>12</v>
          </cell>
          <cell r="F19">
            <v>370028</v>
          </cell>
          <cell r="G19">
            <v>42186</v>
          </cell>
          <cell r="H19">
            <v>42551</v>
          </cell>
          <cell r="I19">
            <v>1</v>
          </cell>
          <cell r="J19">
            <v>304163014</v>
          </cell>
          <cell r="K19">
            <v>1378055917</v>
          </cell>
          <cell r="L19">
            <v>0</v>
          </cell>
          <cell r="M19">
            <v>1105149578</v>
          </cell>
          <cell r="N19">
            <v>110576</v>
          </cell>
          <cell r="O19">
            <v>2874439970</v>
          </cell>
          <cell r="P19">
            <v>701369428</v>
          </cell>
          <cell r="R19">
            <v>304163014</v>
          </cell>
          <cell r="S19">
            <v>1378055917</v>
          </cell>
          <cell r="T19">
            <v>0</v>
          </cell>
          <cell r="U19">
            <v>1105149578</v>
          </cell>
          <cell r="V19">
            <v>110576</v>
          </cell>
          <cell r="X19">
            <v>2787479085</v>
          </cell>
          <cell r="Z19">
            <v>2874439970</v>
          </cell>
          <cell r="AA19">
            <v>701369428</v>
          </cell>
          <cell r="AC19">
            <v>2787479085</v>
          </cell>
          <cell r="AD19">
            <v>410464974.64556253</v>
          </cell>
          <cell r="AE19">
            <v>269685813.61682492</v>
          </cell>
          <cell r="AF19">
            <v>1682218931</v>
          </cell>
          <cell r="AG19">
            <v>1105260154</v>
          </cell>
          <cell r="AH19">
            <v>0</v>
          </cell>
          <cell r="AI19">
            <v>680150788.26238751</v>
          </cell>
          <cell r="AJ19">
            <v>20404523.647871625</v>
          </cell>
          <cell r="AK19">
            <v>1</v>
          </cell>
          <cell r="AL19">
            <v>38551673.918893583</v>
          </cell>
          <cell r="AM19">
            <v>28733222.330000002</v>
          </cell>
          <cell r="AN19">
            <v>7.9900523850589156E-2</v>
          </cell>
          <cell r="AO19">
            <v>33130360.066622689</v>
          </cell>
          <cell r="AP19">
            <v>24394400</v>
          </cell>
          <cell r="AQ19">
            <v>0</v>
          </cell>
          <cell r="AR19">
            <v>8735960.0666226894</v>
          </cell>
          <cell r="AT19">
            <v>9818451.5888935812</v>
          </cell>
          <cell r="AU19">
            <v>6.0663385407633663E-2</v>
          </cell>
          <cell r="AV19">
            <v>3861074.8782637957</v>
          </cell>
          <cell r="AW19">
            <v>4375862</v>
          </cell>
          <cell r="AX19">
            <v>0</v>
          </cell>
          <cell r="AY19">
            <v>-514787.12173620425</v>
          </cell>
        </row>
        <row r="20">
          <cell r="A20" t="str">
            <v>100699500A</v>
          </cell>
          <cell r="B20" t="str">
            <v>INTEGRIS BASS MEM BAP</v>
          </cell>
          <cell r="C20" t="str">
            <v>Yes</v>
          </cell>
          <cell r="D20">
            <v>1</v>
          </cell>
          <cell r="E20">
            <v>12</v>
          </cell>
          <cell r="F20">
            <v>370016</v>
          </cell>
          <cell r="G20">
            <v>42186</v>
          </cell>
          <cell r="H20">
            <v>42551</v>
          </cell>
          <cell r="I20">
            <v>1</v>
          </cell>
          <cell r="J20">
            <v>38990767</v>
          </cell>
          <cell r="K20">
            <v>147924972</v>
          </cell>
          <cell r="L20">
            <v>0</v>
          </cell>
          <cell r="M20">
            <v>204720251</v>
          </cell>
          <cell r="N20">
            <v>0</v>
          </cell>
          <cell r="O20">
            <v>403284002</v>
          </cell>
          <cell r="P20">
            <v>101380649</v>
          </cell>
          <cell r="R20">
            <v>38990767</v>
          </cell>
          <cell r="S20">
            <v>147924972</v>
          </cell>
          <cell r="T20">
            <v>0</v>
          </cell>
          <cell r="U20">
            <v>204720251</v>
          </cell>
          <cell r="V20">
            <v>0</v>
          </cell>
          <cell r="X20">
            <v>391635990</v>
          </cell>
          <cell r="Z20">
            <v>403284002</v>
          </cell>
          <cell r="AA20">
            <v>101380649</v>
          </cell>
          <cell r="AC20">
            <v>391635990</v>
          </cell>
          <cell r="AD20">
            <v>46988322.953943044</v>
          </cell>
          <cell r="AE20">
            <v>51464158.773704335</v>
          </cell>
          <cell r="AF20">
            <v>186915739</v>
          </cell>
          <cell r="AG20">
            <v>204720251</v>
          </cell>
          <cell r="AH20">
            <v>0</v>
          </cell>
          <cell r="AI20">
            <v>98452481.727647379</v>
          </cell>
          <cell r="AJ20">
            <v>2953574.4518294213</v>
          </cell>
          <cell r="AK20">
            <v>1</v>
          </cell>
          <cell r="AL20">
            <v>6363696.5571524464</v>
          </cell>
          <cell r="AM20">
            <v>4163766.1300000004</v>
          </cell>
          <cell r="AN20">
            <v>1.1578481910502111E-2</v>
          </cell>
          <cell r="AO20">
            <v>8236390.6156092137</v>
          </cell>
          <cell r="AP20">
            <v>3535022</v>
          </cell>
          <cell r="AQ20">
            <v>0</v>
          </cell>
          <cell r="AR20">
            <v>4701368.6156092137</v>
          </cell>
          <cell r="AT20">
            <v>2199930.4271524455</v>
          </cell>
          <cell r="AU20">
            <v>1.3592288576672376E-2</v>
          </cell>
          <cell r="AV20">
            <v>1471278.8988059489</v>
          </cell>
          <cell r="AW20">
            <v>980459</v>
          </cell>
          <cell r="AX20">
            <v>0</v>
          </cell>
          <cell r="AY20">
            <v>490819.89880594891</v>
          </cell>
        </row>
        <row r="21">
          <cell r="A21" t="str">
            <v>100700610A</v>
          </cell>
          <cell r="B21" t="str">
            <v>INTEGRIS CANADIAN VALLEY HOSPITAL</v>
          </cell>
          <cell r="C21" t="str">
            <v>Yes</v>
          </cell>
          <cell r="D21">
            <v>1</v>
          </cell>
          <cell r="E21">
            <v>12</v>
          </cell>
          <cell r="F21">
            <v>370211</v>
          </cell>
          <cell r="G21">
            <v>42186</v>
          </cell>
          <cell r="H21">
            <v>42551</v>
          </cell>
          <cell r="I21">
            <v>1</v>
          </cell>
          <cell r="J21">
            <v>11905210</v>
          </cell>
          <cell r="K21">
            <v>69810253</v>
          </cell>
          <cell r="L21">
            <v>5129242</v>
          </cell>
          <cell r="M21">
            <v>126565183</v>
          </cell>
          <cell r="N21">
            <v>39106743</v>
          </cell>
          <cell r="O21">
            <v>252520199</v>
          </cell>
          <cell r="P21">
            <v>59980133</v>
          </cell>
          <cell r="R21">
            <v>11905210</v>
          </cell>
          <cell r="S21">
            <v>69810253</v>
          </cell>
          <cell r="T21">
            <v>5129242</v>
          </cell>
          <cell r="U21">
            <v>126565183</v>
          </cell>
          <cell r="V21">
            <v>39106743</v>
          </cell>
          <cell r="X21">
            <v>252516631</v>
          </cell>
          <cell r="Z21">
            <v>252520199</v>
          </cell>
          <cell r="AA21">
            <v>59980133</v>
          </cell>
          <cell r="AC21">
            <v>252516631</v>
          </cell>
          <cell r="AD21">
            <v>20627882.351089727</v>
          </cell>
          <cell r="AE21">
            <v>39351403.155856684</v>
          </cell>
          <cell r="AF21">
            <v>86844705</v>
          </cell>
          <cell r="AG21">
            <v>165671926</v>
          </cell>
          <cell r="AH21">
            <v>0</v>
          </cell>
          <cell r="AI21">
            <v>59979285.506946407</v>
          </cell>
          <cell r="AJ21">
            <v>1799378.5652083922</v>
          </cell>
          <cell r="AK21">
            <v>1</v>
          </cell>
          <cell r="AL21">
            <v>5149491.6473431438</v>
          </cell>
          <cell r="AM21">
            <v>2882308.8200000003</v>
          </cell>
          <cell r="AN21">
            <v>8.0150420294740916E-3</v>
          </cell>
          <cell r="AO21">
            <v>3709379.5873551611</v>
          </cell>
          <cell r="AP21">
            <v>2447070</v>
          </cell>
          <cell r="AQ21">
            <v>0</v>
          </cell>
          <cell r="AR21">
            <v>1262309.5873551611</v>
          </cell>
          <cell r="AT21">
            <v>2267182.8273431435</v>
          </cell>
          <cell r="AU21">
            <v>1.400780809473688E-2</v>
          </cell>
          <cell r="AV21">
            <v>975857.13848449104</v>
          </cell>
          <cell r="AW21">
            <v>1010432</v>
          </cell>
          <cell r="AX21">
            <v>0</v>
          </cell>
          <cell r="AY21">
            <v>-34574.861515508965</v>
          </cell>
        </row>
        <row r="22">
          <cell r="A22" t="str">
            <v>100699700A</v>
          </cell>
          <cell r="B22" t="str">
            <v>INTEGRIS GROVE HOSPITAL</v>
          </cell>
          <cell r="C22" t="str">
            <v>Yes</v>
          </cell>
          <cell r="D22">
            <v>1</v>
          </cell>
          <cell r="E22">
            <v>12</v>
          </cell>
          <cell r="F22">
            <v>370113</v>
          </cell>
          <cell r="G22">
            <v>42186</v>
          </cell>
          <cell r="H22">
            <v>42551</v>
          </cell>
          <cell r="I22">
            <v>1</v>
          </cell>
          <cell r="J22">
            <v>11230931</v>
          </cell>
          <cell r="K22">
            <v>37560156</v>
          </cell>
          <cell r="L22">
            <v>0</v>
          </cell>
          <cell r="M22">
            <v>99606585</v>
          </cell>
          <cell r="N22">
            <v>-49990</v>
          </cell>
          <cell r="O22">
            <v>151406152</v>
          </cell>
          <cell r="P22">
            <v>39618268</v>
          </cell>
          <cell r="R22">
            <v>11230931</v>
          </cell>
          <cell r="S22">
            <v>37560156</v>
          </cell>
          <cell r="T22">
            <v>0</v>
          </cell>
          <cell r="U22">
            <v>99606585</v>
          </cell>
          <cell r="V22">
            <v>-49990</v>
          </cell>
          <cell r="X22">
            <v>148347682</v>
          </cell>
          <cell r="Z22">
            <v>151406152</v>
          </cell>
          <cell r="AA22">
            <v>39618268</v>
          </cell>
          <cell r="AC22">
            <v>148347682</v>
          </cell>
          <cell r="AD22">
            <v>12767105.796185322</v>
          </cell>
          <cell r="AE22">
            <v>26050855.990828298</v>
          </cell>
          <cell r="AF22">
            <v>48791087</v>
          </cell>
          <cell r="AG22">
            <v>99556595</v>
          </cell>
          <cell r="AH22">
            <v>0</v>
          </cell>
          <cell r="AI22">
            <v>38817961.78701362</v>
          </cell>
          <cell r="AJ22">
            <v>1164538.8536104085</v>
          </cell>
          <cell r="AK22">
            <v>1</v>
          </cell>
          <cell r="AL22">
            <v>3831228.4255899652</v>
          </cell>
          <cell r="AM22">
            <v>1828509.9</v>
          </cell>
          <cell r="AN22">
            <v>5.0846680959778165E-3</v>
          </cell>
          <cell r="AO22">
            <v>1678603.0358058396</v>
          </cell>
          <cell r="AP22">
            <v>1552398</v>
          </cell>
          <cell r="AQ22">
            <v>0</v>
          </cell>
          <cell r="AR22">
            <v>126205.03580583958</v>
          </cell>
          <cell r="AT22">
            <v>2002718.5255899653</v>
          </cell>
          <cell r="AU22">
            <v>1.2373813190493362E-2</v>
          </cell>
          <cell r="AV22">
            <v>1026639.5227239132</v>
          </cell>
          <cell r="AW22">
            <v>892566</v>
          </cell>
          <cell r="AX22">
            <v>0</v>
          </cell>
          <cell r="AY22">
            <v>134073.52272391319</v>
          </cell>
        </row>
        <row r="23">
          <cell r="A23" t="str">
            <v>200405550A</v>
          </cell>
          <cell r="B23" t="str">
            <v>INTEGRIS HEALTH EDMOND, INC.</v>
          </cell>
          <cell r="C23" t="str">
            <v>Yes</v>
          </cell>
          <cell r="D23">
            <v>1</v>
          </cell>
          <cell r="E23">
            <v>12</v>
          </cell>
          <cell r="F23">
            <v>370236</v>
          </cell>
          <cell r="G23">
            <v>42186</v>
          </cell>
          <cell r="H23">
            <v>42551</v>
          </cell>
          <cell r="I23">
            <v>1</v>
          </cell>
          <cell r="J23">
            <v>11956234</v>
          </cell>
          <cell r="K23">
            <v>87467380</v>
          </cell>
          <cell r="L23">
            <v>5499799</v>
          </cell>
          <cell r="M23">
            <v>98421132</v>
          </cell>
          <cell r="N23">
            <v>30377703</v>
          </cell>
          <cell r="O23">
            <v>238715415</v>
          </cell>
          <cell r="P23">
            <v>54743889</v>
          </cell>
          <cell r="R23">
            <v>11956234</v>
          </cell>
          <cell r="S23">
            <v>87467380</v>
          </cell>
          <cell r="T23">
            <v>5499799</v>
          </cell>
          <cell r="U23">
            <v>98421132</v>
          </cell>
          <cell r="V23">
            <v>30377703</v>
          </cell>
          <cell r="X23">
            <v>233722248</v>
          </cell>
          <cell r="Z23">
            <v>238715415</v>
          </cell>
          <cell r="AA23">
            <v>54743889</v>
          </cell>
          <cell r="AC23">
            <v>233722248</v>
          </cell>
          <cell r="AD23">
            <v>24061771.104196005</v>
          </cell>
          <cell r="AE23">
            <v>29537049.90760364</v>
          </cell>
          <cell r="AF23">
            <v>104923413</v>
          </cell>
          <cell r="AG23">
            <v>128798835</v>
          </cell>
          <cell r="AH23">
            <v>0</v>
          </cell>
          <cell r="AI23">
            <v>53598821.011799641</v>
          </cell>
          <cell r="AJ23">
            <v>1607964.6303539891</v>
          </cell>
          <cell r="AK23">
            <v>1</v>
          </cell>
          <cell r="AL23">
            <v>2729552.2228631079</v>
          </cell>
          <cell r="AM23">
            <v>1363777.61</v>
          </cell>
          <cell r="AN23">
            <v>3.7923538196735374E-3</v>
          </cell>
          <cell r="AO23">
            <v>1408753.8707911645</v>
          </cell>
          <cell r="AP23">
            <v>1157842</v>
          </cell>
          <cell r="AQ23">
            <v>0</v>
          </cell>
          <cell r="AR23">
            <v>250911.87079116446</v>
          </cell>
          <cell r="AT23">
            <v>1365774.6128631076</v>
          </cell>
          <cell r="AU23">
            <v>8.438449888961851E-3</v>
          </cell>
          <cell r="AV23">
            <v>675891.75175661268</v>
          </cell>
          <cell r="AW23">
            <v>608695</v>
          </cell>
          <cell r="AX23">
            <v>0</v>
          </cell>
          <cell r="AY23">
            <v>67196.751756612677</v>
          </cell>
        </row>
        <row r="24">
          <cell r="A24" t="str">
            <v>100699440A</v>
          </cell>
          <cell r="B24" t="str">
            <v>INTEGRIS MIAMI HOSPITAL (INTEGRIS BAPT. REGIONAL HEALTH CTR)</v>
          </cell>
          <cell r="C24" t="str">
            <v>Yes</v>
          </cell>
          <cell r="D24">
            <v>1</v>
          </cell>
          <cell r="E24">
            <v>12</v>
          </cell>
          <cell r="F24">
            <v>370004</v>
          </cell>
          <cell r="G24">
            <v>42186</v>
          </cell>
          <cell r="H24">
            <v>42551</v>
          </cell>
          <cell r="I24">
            <v>1</v>
          </cell>
          <cell r="J24">
            <v>12288566</v>
          </cell>
          <cell r="K24">
            <v>35770726</v>
          </cell>
          <cell r="L24">
            <v>0</v>
          </cell>
          <cell r="M24">
            <v>83791987</v>
          </cell>
          <cell r="N24">
            <v>0</v>
          </cell>
          <cell r="O24">
            <v>139511440</v>
          </cell>
          <cell r="P24">
            <v>40613995</v>
          </cell>
          <cell r="R24">
            <v>12288566</v>
          </cell>
          <cell r="S24">
            <v>35770726</v>
          </cell>
          <cell r="T24">
            <v>0</v>
          </cell>
          <cell r="U24">
            <v>83791987</v>
          </cell>
          <cell r="V24">
            <v>0</v>
          </cell>
          <cell r="X24">
            <v>131851279</v>
          </cell>
          <cell r="Z24">
            <v>139511440</v>
          </cell>
          <cell r="AA24">
            <v>40613995</v>
          </cell>
          <cell r="AC24">
            <v>131851279</v>
          </cell>
          <cell r="AD24">
            <v>13990822.867225368</v>
          </cell>
          <cell r="AE24">
            <v>24393177.656671487</v>
          </cell>
          <cell r="AF24">
            <v>48059292</v>
          </cell>
          <cell r="AG24">
            <v>83791987</v>
          </cell>
          <cell r="AH24">
            <v>0</v>
          </cell>
          <cell r="AI24">
            <v>38384000.523896858</v>
          </cell>
          <cell r="AJ24">
            <v>1151520.0157169057</v>
          </cell>
          <cell r="AK24">
            <v>1</v>
          </cell>
          <cell r="AL24">
            <v>3737837.9175132718</v>
          </cell>
          <cell r="AM24">
            <v>1783728.08</v>
          </cell>
          <cell r="AN24">
            <v>4.9601400901771254E-3</v>
          </cell>
          <cell r="AO24">
            <v>1699446.7222842146</v>
          </cell>
          <cell r="AP24">
            <v>1514379</v>
          </cell>
          <cell r="AQ24">
            <v>0</v>
          </cell>
          <cell r="AR24">
            <v>185067.72228421457</v>
          </cell>
          <cell r="AT24">
            <v>1954109.8375132717</v>
          </cell>
          <cell r="AU24">
            <v>1.2073484003934914E-2</v>
          </cell>
          <cell r="AV24">
            <v>991805.00623878511</v>
          </cell>
          <cell r="AW24">
            <v>870903</v>
          </cell>
          <cell r="AX24">
            <v>0</v>
          </cell>
          <cell r="AY24">
            <v>120902.00623878511</v>
          </cell>
        </row>
        <row r="25">
          <cell r="A25" t="str">
            <v>100700200A</v>
          </cell>
          <cell r="B25" t="str">
            <v>INTEGRIS SOUTHWEST MEDICAL</v>
          </cell>
          <cell r="C25" t="str">
            <v>Yes</v>
          </cell>
          <cell r="D25">
            <v>1</v>
          </cell>
          <cell r="E25">
            <v>12</v>
          </cell>
          <cell r="F25">
            <v>370106</v>
          </cell>
          <cell r="G25">
            <v>42186</v>
          </cell>
          <cell r="H25">
            <v>42551</v>
          </cell>
          <cell r="I25">
            <v>1</v>
          </cell>
          <cell r="J25">
            <v>111489201</v>
          </cell>
          <cell r="K25">
            <v>500209702</v>
          </cell>
          <cell r="L25">
            <v>27819493</v>
          </cell>
          <cell r="M25">
            <v>330496938</v>
          </cell>
          <cell r="N25">
            <v>111885349</v>
          </cell>
          <cell r="O25">
            <v>1085653627</v>
          </cell>
          <cell r="P25">
            <v>223945463</v>
          </cell>
          <cell r="R25">
            <v>111489201</v>
          </cell>
          <cell r="S25">
            <v>500209702</v>
          </cell>
          <cell r="T25">
            <v>27819493</v>
          </cell>
          <cell r="U25">
            <v>330496938</v>
          </cell>
          <cell r="V25">
            <v>111885349</v>
          </cell>
          <cell r="X25">
            <v>1081900683</v>
          </cell>
          <cell r="Z25">
            <v>1085653627</v>
          </cell>
          <cell r="AA25">
            <v>223945463</v>
          </cell>
          <cell r="AC25">
            <v>1081900683</v>
          </cell>
          <cell r="AD25">
            <v>131917989.05972555</v>
          </cell>
          <cell r="AE25">
            <v>91253327.600418806</v>
          </cell>
          <cell r="AF25">
            <v>639518396</v>
          </cell>
          <cell r="AG25">
            <v>442382287</v>
          </cell>
          <cell r="AH25">
            <v>0</v>
          </cell>
          <cell r="AI25">
            <v>223171316.66014433</v>
          </cell>
          <cell r="AJ25">
            <v>6695139.4998043301</v>
          </cell>
          <cell r="AK25">
            <v>1</v>
          </cell>
          <cell r="AL25">
            <v>20870971.611907437</v>
          </cell>
          <cell r="AM25">
            <v>13352792.709999999</v>
          </cell>
          <cell r="AN25">
            <v>3.7131064526772409E-2</v>
          </cell>
          <cell r="AO25">
            <v>12201471.384657478</v>
          </cell>
          <cell r="AP25">
            <v>11336472</v>
          </cell>
          <cell r="AQ25">
            <v>0</v>
          </cell>
          <cell r="AR25">
            <v>864999.38465747796</v>
          </cell>
          <cell r="AT25">
            <v>7518178.9019074384</v>
          </cell>
          <cell r="AU25">
            <v>4.6451131337843198E-2</v>
          </cell>
          <cell r="AV25">
            <v>1695995.2496437728</v>
          </cell>
          <cell r="AW25">
            <v>3350683</v>
          </cell>
          <cell r="AX25">
            <v>0</v>
          </cell>
          <cell r="AY25">
            <v>-1654687.7503562272</v>
          </cell>
        </row>
        <row r="26">
          <cell r="A26" t="str">
            <v>100699490A</v>
          </cell>
          <cell r="B26" t="str">
            <v>JANE PHILLIPS EP HSP</v>
          </cell>
          <cell r="C26" t="str">
            <v>Yes</v>
          </cell>
          <cell r="D26">
            <v>1</v>
          </cell>
          <cell r="E26">
            <v>12</v>
          </cell>
          <cell r="F26">
            <v>370018</v>
          </cell>
          <cell r="G26">
            <v>42278</v>
          </cell>
          <cell r="H26">
            <v>42643</v>
          </cell>
          <cell r="I26">
            <v>1</v>
          </cell>
          <cell r="J26">
            <v>19498872</v>
          </cell>
          <cell r="K26">
            <v>83362687</v>
          </cell>
          <cell r="L26">
            <v>7631044</v>
          </cell>
          <cell r="M26">
            <v>213134903</v>
          </cell>
          <cell r="N26">
            <v>45002448</v>
          </cell>
          <cell r="O26">
            <v>369047121</v>
          </cell>
          <cell r="P26">
            <v>113501901</v>
          </cell>
          <cell r="R26">
            <v>19498872</v>
          </cell>
          <cell r="S26">
            <v>83362687</v>
          </cell>
          <cell r="T26">
            <v>7631044</v>
          </cell>
          <cell r="U26">
            <v>213134903</v>
          </cell>
          <cell r="V26">
            <v>45002448</v>
          </cell>
          <cell r="X26">
            <v>368629954</v>
          </cell>
          <cell r="Z26">
            <v>369047121</v>
          </cell>
          <cell r="AA26">
            <v>113501901</v>
          </cell>
          <cell r="AC26">
            <v>368629954</v>
          </cell>
          <cell r="AD26">
            <v>33982436.857807934</v>
          </cell>
          <cell r="AE26">
            <v>79391162.782175586</v>
          </cell>
          <cell r="AF26">
            <v>110492603</v>
          </cell>
          <cell r="AG26">
            <v>258137351</v>
          </cell>
          <cell r="AH26">
            <v>0</v>
          </cell>
          <cell r="AI26">
            <v>113373599.63998352</v>
          </cell>
          <cell r="AJ26">
            <v>3401207.9891995057</v>
          </cell>
          <cell r="AK26">
            <v>1</v>
          </cell>
          <cell r="AL26">
            <v>6103435.5430264119</v>
          </cell>
          <cell r="AM26">
            <v>2910355.8099999996</v>
          </cell>
          <cell r="AN26">
            <v>8.0930342980646015E-3</v>
          </cell>
          <cell r="AO26">
            <v>2380652.0286399024</v>
          </cell>
          <cell r="AP26">
            <v>2470881</v>
          </cell>
          <cell r="AQ26">
            <v>0</v>
          </cell>
          <cell r="AR26">
            <v>-90228.971360097639</v>
          </cell>
          <cell r="AT26">
            <v>3193079.7330264123</v>
          </cell>
          <cell r="AU26">
            <v>1.9728469884293966E-2</v>
          </cell>
          <cell r="AV26">
            <v>2004210.5903010834</v>
          </cell>
          <cell r="AW26">
            <v>1423084</v>
          </cell>
          <cell r="AX26">
            <v>0</v>
          </cell>
          <cell r="AY26">
            <v>581126.5903010834</v>
          </cell>
        </row>
        <row r="27">
          <cell r="A27" t="str">
            <v>100699420A</v>
          </cell>
          <cell r="B27" t="str">
            <v>KAY COUNTY OKLAHOMA HOSPITAL (PONCA CITY MEDICAL CENTER)</v>
          </cell>
          <cell r="C27" t="str">
            <v>Yes</v>
          </cell>
          <cell r="D27">
            <v>1</v>
          </cell>
          <cell r="E27">
            <v>12</v>
          </cell>
          <cell r="F27">
            <v>370006</v>
          </cell>
          <cell r="G27">
            <v>42156</v>
          </cell>
          <cell r="H27">
            <v>42521</v>
          </cell>
          <cell r="I27">
            <v>1</v>
          </cell>
          <cell r="J27">
            <v>16334584</v>
          </cell>
          <cell r="K27">
            <v>69411413</v>
          </cell>
          <cell r="L27">
            <v>0</v>
          </cell>
          <cell r="M27">
            <v>0</v>
          </cell>
          <cell r="N27">
            <v>165387894</v>
          </cell>
          <cell r="O27">
            <v>251133891</v>
          </cell>
          <cell r="P27">
            <v>63468290</v>
          </cell>
          <cell r="R27">
            <v>16334584</v>
          </cell>
          <cell r="S27">
            <v>69411413</v>
          </cell>
          <cell r="T27">
            <v>0</v>
          </cell>
          <cell r="U27">
            <v>0</v>
          </cell>
          <cell r="V27">
            <v>165387894</v>
          </cell>
          <cell r="X27">
            <v>251133891</v>
          </cell>
          <cell r="Z27">
            <v>251133891</v>
          </cell>
          <cell r="AA27">
            <v>63468290</v>
          </cell>
          <cell r="AC27">
            <v>251133891</v>
          </cell>
          <cell r="AD27">
            <v>21670320.092062484</v>
          </cell>
          <cell r="AE27">
            <v>41797969.907937512</v>
          </cell>
          <cell r="AF27">
            <v>85745997</v>
          </cell>
          <cell r="AG27">
            <v>165387894</v>
          </cell>
          <cell r="AH27">
            <v>0</v>
          </cell>
          <cell r="AI27">
            <v>63468290</v>
          </cell>
          <cell r="AJ27">
            <v>1904048.7</v>
          </cell>
          <cell r="AK27">
            <v>1</v>
          </cell>
          <cell r="AL27">
            <v>5872182.0649590092</v>
          </cell>
          <cell r="AM27">
            <v>3054182.5500000003</v>
          </cell>
          <cell r="AN27">
            <v>8.4929835880446555E-3</v>
          </cell>
          <cell r="AO27">
            <v>2812687.3187702647</v>
          </cell>
          <cell r="AP27">
            <v>2592990</v>
          </cell>
          <cell r="AQ27">
            <v>0</v>
          </cell>
          <cell r="AR27">
            <v>219697.31877026474</v>
          </cell>
          <cell r="AT27">
            <v>2817999.5149590089</v>
          </cell>
          <cell r="AU27">
            <v>1.7411033614287745E-2</v>
          </cell>
          <cell r="AV27">
            <v>-112206.6572217918</v>
          </cell>
          <cell r="AW27">
            <v>1255919</v>
          </cell>
          <cell r="AX27">
            <v>0</v>
          </cell>
          <cell r="AY27">
            <v>-1368125.6572217918</v>
          </cell>
        </row>
        <row r="28">
          <cell r="A28" t="str">
            <v>100700380P</v>
          </cell>
          <cell r="B28" t="str">
            <v>LAUREATE PSY CLINIC &amp; HOSP</v>
          </cell>
          <cell r="C28" t="str">
            <v>No</v>
          </cell>
          <cell r="D28">
            <v>1</v>
          </cell>
          <cell r="E28">
            <v>12</v>
          </cell>
          <cell r="F28">
            <v>374020</v>
          </cell>
          <cell r="G28">
            <v>42186</v>
          </cell>
          <cell r="H28">
            <v>42551</v>
          </cell>
          <cell r="I28">
            <v>1</v>
          </cell>
          <cell r="J28">
            <v>34660550</v>
          </cell>
          <cell r="K28">
            <v>7422850</v>
          </cell>
          <cell r="L28">
            <v>0</v>
          </cell>
          <cell r="M28">
            <v>464907</v>
          </cell>
          <cell r="N28">
            <v>9528925</v>
          </cell>
          <cell r="O28">
            <v>64790461</v>
          </cell>
          <cell r="P28">
            <v>34296037</v>
          </cell>
          <cell r="R28">
            <v>34660550</v>
          </cell>
          <cell r="S28">
            <v>7422850</v>
          </cell>
          <cell r="T28">
            <v>0</v>
          </cell>
          <cell r="U28">
            <v>464907</v>
          </cell>
          <cell r="V28">
            <v>9528925</v>
          </cell>
          <cell r="X28">
            <v>52077232</v>
          </cell>
          <cell r="Z28">
            <v>64790461</v>
          </cell>
          <cell r="AA28">
            <v>34296037</v>
          </cell>
          <cell r="AC28">
            <v>52077232</v>
          </cell>
          <cell r="AD28">
            <v>22276332.367596522</v>
          </cell>
          <cell r="AE28">
            <v>5290112.568326748</v>
          </cell>
          <cell r="AF28">
            <v>42083400</v>
          </cell>
          <cell r="AG28">
            <v>9993832</v>
          </cell>
          <cell r="AH28">
            <v>0</v>
          </cell>
          <cell r="AI28">
            <v>27566444.935923267</v>
          </cell>
          <cell r="AJ28">
            <v>826993.34807769803</v>
          </cell>
          <cell r="AK28">
            <v>1</v>
          </cell>
          <cell r="AL28">
            <v>83338.720000000001</v>
          </cell>
          <cell r="AM28">
            <v>83338.720000000001</v>
          </cell>
          <cell r="AN28">
            <v>2.3174593188892684E-4</v>
          </cell>
          <cell r="AO28">
            <v>-4698.7627051230083</v>
          </cell>
          <cell r="AP28">
            <v>70754</v>
          </cell>
          <cell r="AQ28">
            <v>0</v>
          </cell>
          <cell r="AR28">
            <v>-75452.762705123008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</row>
        <row r="29">
          <cell r="A29" t="str">
            <v>200735850A</v>
          </cell>
          <cell r="B29" t="str">
            <v>HILLCREST HOSPITAL PRYOR (MAYES COUNTY HMA LLC) (INTEGRIS MAYES COUNTY MEDICAL CENTER)</v>
          </cell>
          <cell r="C29" t="str">
            <v>Yes</v>
          </cell>
          <cell r="D29">
            <v>1</v>
          </cell>
          <cell r="E29">
            <v>12</v>
          </cell>
          <cell r="F29">
            <v>370015</v>
          </cell>
          <cell r="G29">
            <v>42095</v>
          </cell>
          <cell r="H29">
            <v>42460</v>
          </cell>
          <cell r="I29">
            <v>1</v>
          </cell>
          <cell r="J29">
            <v>1458862</v>
          </cell>
          <cell r="K29">
            <v>9321680</v>
          </cell>
          <cell r="L29">
            <v>995957</v>
          </cell>
          <cell r="M29">
            <v>48050664</v>
          </cell>
          <cell r="N29">
            <v>18202395</v>
          </cell>
          <cell r="O29">
            <v>79473729</v>
          </cell>
          <cell r="P29">
            <v>18727236</v>
          </cell>
          <cell r="R29">
            <v>1458862</v>
          </cell>
          <cell r="S29">
            <v>9321680</v>
          </cell>
          <cell r="T29">
            <v>995957</v>
          </cell>
          <cell r="U29">
            <v>48050664</v>
          </cell>
          <cell r="V29">
            <v>18202395</v>
          </cell>
          <cell r="X29">
            <v>78029558</v>
          </cell>
          <cell r="Z29">
            <v>79473729</v>
          </cell>
          <cell r="AA29">
            <v>18727236</v>
          </cell>
          <cell r="AC29">
            <v>78029558</v>
          </cell>
          <cell r="AD29">
            <v>2775021.1145467199</v>
          </cell>
          <cell r="AE29">
            <v>15611909.586058609</v>
          </cell>
          <cell r="AF29">
            <v>11776499</v>
          </cell>
          <cell r="AG29">
            <v>66253059</v>
          </cell>
          <cell r="AH29">
            <v>0</v>
          </cell>
          <cell r="AI29">
            <v>18386930.700605329</v>
          </cell>
          <cell r="AJ29">
            <v>551607.92101815983</v>
          </cell>
          <cell r="AK29">
            <v>1</v>
          </cell>
          <cell r="AL29">
            <v>1187681.7826238764</v>
          </cell>
          <cell r="AM29">
            <v>159317.44999999998</v>
          </cell>
          <cell r="AN29">
            <v>4.4302541383425977E-4</v>
          </cell>
          <cell r="AO29">
            <v>64911.849979895866</v>
          </cell>
          <cell r="AP29">
            <v>135260</v>
          </cell>
          <cell r="AQ29">
            <v>0</v>
          </cell>
          <cell r="AR29">
            <v>-70348.150020104134</v>
          </cell>
          <cell r="AT29">
            <v>1028364.3326238764</v>
          </cell>
          <cell r="AU29">
            <v>6.3537576454513137E-3</v>
          </cell>
          <cell r="AV29">
            <v>810908.72706333525</v>
          </cell>
          <cell r="AW29">
            <v>458319</v>
          </cell>
          <cell r="AX29">
            <v>0</v>
          </cell>
          <cell r="AY29">
            <v>352589.72706333525</v>
          </cell>
        </row>
        <row r="30">
          <cell r="A30" t="str">
            <v>100700920A</v>
          </cell>
          <cell r="B30" t="str">
            <v>MCCURTAIN MEMORIAL HOSPITAL</v>
          </cell>
          <cell r="C30" t="str">
            <v>Yes</v>
          </cell>
          <cell r="D30">
            <v>1</v>
          </cell>
          <cell r="E30">
            <v>12</v>
          </cell>
          <cell r="F30">
            <v>370048</v>
          </cell>
          <cell r="G30">
            <v>42186</v>
          </cell>
          <cell r="H30">
            <v>42551</v>
          </cell>
          <cell r="I30">
            <v>1</v>
          </cell>
          <cell r="J30">
            <v>3234648</v>
          </cell>
          <cell r="K30">
            <v>5502902</v>
          </cell>
          <cell r="L30">
            <v>1636695</v>
          </cell>
          <cell r="M30">
            <v>16416404</v>
          </cell>
          <cell r="N30">
            <v>12569284</v>
          </cell>
          <cell r="O30">
            <v>42325145</v>
          </cell>
          <cell r="P30">
            <v>15897686</v>
          </cell>
          <cell r="R30">
            <v>3234648</v>
          </cell>
          <cell r="S30">
            <v>5502902</v>
          </cell>
          <cell r="T30">
            <v>1636695</v>
          </cell>
          <cell r="U30">
            <v>16416404</v>
          </cell>
          <cell r="V30">
            <v>12569284</v>
          </cell>
          <cell r="X30">
            <v>39359933</v>
          </cell>
          <cell r="Z30">
            <v>42325145</v>
          </cell>
          <cell r="AA30">
            <v>15897686</v>
          </cell>
          <cell r="AC30">
            <v>39359933</v>
          </cell>
          <cell r="AD30">
            <v>3896655.0379702183</v>
          </cell>
          <cell r="AE30">
            <v>10887272.006226275</v>
          </cell>
          <cell r="AF30">
            <v>10374245</v>
          </cell>
          <cell r="AG30">
            <v>28985688</v>
          </cell>
          <cell r="AH30">
            <v>0</v>
          </cell>
          <cell r="AI30">
            <v>14783927.044196494</v>
          </cell>
          <cell r="AJ30">
            <v>443517.81132589479</v>
          </cell>
          <cell r="AK30">
            <v>1</v>
          </cell>
          <cell r="AL30">
            <v>2291826.2352462634</v>
          </cell>
          <cell r="AM30">
            <v>1064520.9000000001</v>
          </cell>
          <cell r="AN30">
            <v>2.9601893091919232E-3</v>
          </cell>
          <cell r="AO30">
            <v>1302894.9330240211</v>
          </cell>
          <cell r="AP30">
            <v>903774</v>
          </cell>
          <cell r="AQ30">
            <v>0</v>
          </cell>
          <cell r="AR30">
            <v>399120.9330240211</v>
          </cell>
          <cell r="AT30">
            <v>1227305.3352462631</v>
          </cell>
          <cell r="AU30">
            <v>7.5829162970165419E-3</v>
          </cell>
          <cell r="AV30">
            <v>621244.12649267097</v>
          </cell>
          <cell r="AW30">
            <v>546982</v>
          </cell>
          <cell r="AX30">
            <v>0</v>
          </cell>
          <cell r="AY30">
            <v>74262.12649267097</v>
          </cell>
        </row>
        <row r="31">
          <cell r="A31" t="str">
            <v>100700030A</v>
          </cell>
          <cell r="B31" t="str">
            <v>MEMORIAL HOSPITAL (ADAIR COUNTY HEALTH CENTER)</v>
          </cell>
          <cell r="C31" t="str">
            <v>Yes</v>
          </cell>
          <cell r="D31">
            <v>1</v>
          </cell>
          <cell r="E31">
            <v>12</v>
          </cell>
          <cell r="F31">
            <v>370178</v>
          </cell>
          <cell r="G31">
            <v>42186</v>
          </cell>
          <cell r="H31">
            <v>42551</v>
          </cell>
          <cell r="I31">
            <v>1</v>
          </cell>
          <cell r="J31">
            <v>3822475</v>
          </cell>
          <cell r="K31">
            <v>9391484</v>
          </cell>
          <cell r="L31">
            <v>2094481</v>
          </cell>
          <cell r="M31">
            <v>9908852</v>
          </cell>
          <cell r="N31">
            <v>1317283</v>
          </cell>
          <cell r="O31">
            <v>33467014</v>
          </cell>
          <cell r="P31">
            <v>21467014</v>
          </cell>
          <cell r="R31">
            <v>3822475</v>
          </cell>
          <cell r="S31">
            <v>9391484</v>
          </cell>
          <cell r="T31">
            <v>2094481</v>
          </cell>
          <cell r="U31">
            <v>9908852</v>
          </cell>
          <cell r="V31">
            <v>1317283</v>
          </cell>
          <cell r="X31">
            <v>26534575</v>
          </cell>
          <cell r="Z31">
            <v>33467014</v>
          </cell>
          <cell r="AA31">
            <v>21467014</v>
          </cell>
          <cell r="AC31">
            <v>26534575</v>
          </cell>
          <cell r="AD31">
            <v>9819414.8960573543</v>
          </cell>
          <cell r="AE31">
            <v>7200869.4056449141</v>
          </cell>
          <cell r="AF31">
            <v>15308440</v>
          </cell>
          <cell r="AG31">
            <v>11226135</v>
          </cell>
          <cell r="AH31">
            <v>0</v>
          </cell>
          <cell r="AI31">
            <v>17020284.301702268</v>
          </cell>
          <cell r="AJ31">
            <v>510608.52905106801</v>
          </cell>
          <cell r="AK31">
            <v>1</v>
          </cell>
          <cell r="AL31">
            <v>2106965.0496404525</v>
          </cell>
          <cell r="AM31">
            <v>1302302.76</v>
          </cell>
          <cell r="AN31">
            <v>3.6214063129085907E-3</v>
          </cell>
          <cell r="AO31">
            <v>1081043.7171259688</v>
          </cell>
          <cell r="AP31">
            <v>1105650</v>
          </cell>
          <cell r="AQ31">
            <v>0</v>
          </cell>
          <cell r="AR31">
            <v>-24606.282874031225</v>
          </cell>
          <cell r="AT31">
            <v>804662.28964045248</v>
          </cell>
          <cell r="AU31">
            <v>4.9716126985506074E-3</v>
          </cell>
          <cell r="AV31">
            <v>493933.49703042954</v>
          </cell>
          <cell r="AW31">
            <v>358620</v>
          </cell>
          <cell r="AX31">
            <v>0</v>
          </cell>
          <cell r="AY31">
            <v>135313.49703042954</v>
          </cell>
        </row>
        <row r="32">
          <cell r="A32" t="str">
            <v>100699390A</v>
          </cell>
          <cell r="B32" t="str">
            <v>MERCY HEALTH CENTER</v>
          </cell>
          <cell r="C32" t="str">
            <v>Yes</v>
          </cell>
          <cell r="D32">
            <v>1</v>
          </cell>
          <cell r="E32">
            <v>12</v>
          </cell>
          <cell r="F32">
            <v>370013</v>
          </cell>
          <cell r="G32">
            <v>42186</v>
          </cell>
          <cell r="H32">
            <v>42551</v>
          </cell>
          <cell r="I32">
            <v>1</v>
          </cell>
          <cell r="J32">
            <v>233454162</v>
          </cell>
          <cell r="K32">
            <v>392749099</v>
          </cell>
          <cell r="L32">
            <v>16327554</v>
          </cell>
          <cell r="M32">
            <v>810135303</v>
          </cell>
          <cell r="N32">
            <v>85249633</v>
          </cell>
          <cell r="O32">
            <v>1557206802</v>
          </cell>
          <cell r="P32">
            <v>433182653</v>
          </cell>
          <cell r="R32">
            <v>233454162</v>
          </cell>
          <cell r="S32">
            <v>392749099</v>
          </cell>
          <cell r="T32">
            <v>16327554</v>
          </cell>
          <cell r="U32">
            <v>810135303</v>
          </cell>
          <cell r="V32">
            <v>85249633</v>
          </cell>
          <cell r="X32">
            <v>1537915751</v>
          </cell>
          <cell r="Z32">
            <v>1557206802</v>
          </cell>
          <cell r="AA32">
            <v>433182653</v>
          </cell>
          <cell r="AC32">
            <v>1537915751</v>
          </cell>
          <cell r="AD32">
            <v>178738753.72139058</v>
          </cell>
          <cell r="AE32">
            <v>249077528.77431574</v>
          </cell>
          <cell r="AF32">
            <v>642530815</v>
          </cell>
          <cell r="AG32">
            <v>895384936</v>
          </cell>
          <cell r="AH32">
            <v>0</v>
          </cell>
          <cell r="AI32">
            <v>427816282.49570632</v>
          </cell>
          <cell r="AJ32">
            <v>12834488.474871188</v>
          </cell>
          <cell r="AK32">
            <v>1</v>
          </cell>
          <cell r="AL32">
            <v>24625734.442589086</v>
          </cell>
          <cell r="AM32">
            <v>17581123.48</v>
          </cell>
          <cell r="AN32">
            <v>4.8889085943807302E-2</v>
          </cell>
          <cell r="AO32">
            <v>12250566.440843605</v>
          </cell>
          <cell r="AP32">
            <v>14926309</v>
          </cell>
          <cell r="AQ32">
            <v>0</v>
          </cell>
          <cell r="AR32">
            <v>-2675742.5591563955</v>
          </cell>
          <cell r="AT32">
            <v>7044610.9625890851</v>
          </cell>
          <cell r="AU32">
            <v>4.3525187856890975E-2</v>
          </cell>
          <cell r="AV32">
            <v>1780320.6918832744</v>
          </cell>
          <cell r="AW32">
            <v>3139624</v>
          </cell>
          <cell r="AX32">
            <v>0</v>
          </cell>
          <cell r="AY32">
            <v>-1359303.3081167256</v>
          </cell>
        </row>
        <row r="33">
          <cell r="A33" t="str">
            <v>200509290A</v>
          </cell>
          <cell r="B33" t="str">
            <v>MERCY HOSPITAL ADA, INC.</v>
          </cell>
          <cell r="C33" t="str">
            <v>Yes</v>
          </cell>
          <cell r="D33">
            <v>1</v>
          </cell>
          <cell r="E33">
            <v>12</v>
          </cell>
          <cell r="F33">
            <v>370020</v>
          </cell>
          <cell r="G33">
            <v>42186</v>
          </cell>
          <cell r="H33">
            <v>42551</v>
          </cell>
          <cell r="I33">
            <v>1</v>
          </cell>
          <cell r="J33">
            <v>24579686</v>
          </cell>
          <cell r="K33">
            <v>62332559</v>
          </cell>
          <cell r="L33">
            <v>0</v>
          </cell>
          <cell r="M33">
            <v>165238913</v>
          </cell>
          <cell r="N33">
            <v>0</v>
          </cell>
          <cell r="O33">
            <v>269962882</v>
          </cell>
          <cell r="P33">
            <v>81468816</v>
          </cell>
          <cell r="R33">
            <v>24579686</v>
          </cell>
          <cell r="S33">
            <v>62332559</v>
          </cell>
          <cell r="T33">
            <v>0</v>
          </cell>
          <cell r="U33">
            <v>165238913</v>
          </cell>
          <cell r="V33">
            <v>0</v>
          </cell>
          <cell r="X33">
            <v>252151158</v>
          </cell>
          <cell r="Z33">
            <v>269962882</v>
          </cell>
          <cell r="AA33">
            <v>81468816</v>
          </cell>
          <cell r="AC33">
            <v>252151158</v>
          </cell>
          <cell r="AD33">
            <v>26228189.755552839</v>
          </cell>
          <cell r="AE33">
            <v>49865442.610132635</v>
          </cell>
          <cell r="AF33">
            <v>86912245</v>
          </cell>
          <cell r="AG33">
            <v>165238913</v>
          </cell>
          <cell r="AH33">
            <v>0</v>
          </cell>
          <cell r="AI33">
            <v>76093632.365685478</v>
          </cell>
          <cell r="AJ33">
            <v>2282808.9709705641</v>
          </cell>
          <cell r="AK33">
            <v>1</v>
          </cell>
          <cell r="AL33">
            <v>7955572.3136526253</v>
          </cell>
          <cell r="AM33">
            <v>3978210.67</v>
          </cell>
          <cell r="AN33">
            <v>1.1062494587985295E-2</v>
          </cell>
          <cell r="AO33">
            <v>4338292.0167210037</v>
          </cell>
          <cell r="AP33">
            <v>3377486</v>
          </cell>
          <cell r="AQ33">
            <v>0</v>
          </cell>
          <cell r="AR33">
            <v>960806.01672100369</v>
          </cell>
          <cell r="AT33">
            <v>3977361.6436526258</v>
          </cell>
          <cell r="AU33">
            <v>2.4574162240344442E-2</v>
          </cell>
          <cell r="AV33">
            <v>1297166.4221107494</v>
          </cell>
          <cell r="AW33">
            <v>1772620</v>
          </cell>
          <cell r="AX33">
            <v>0</v>
          </cell>
          <cell r="AY33">
            <v>-475453.57788925059</v>
          </cell>
        </row>
        <row r="34">
          <cell r="A34" t="str">
            <v>100262320C</v>
          </cell>
          <cell r="B34" t="str">
            <v>MERCY HOSPITAL ARDMORE (MERCY MEMORIAL HEALTH CENTER)</v>
          </cell>
          <cell r="C34" t="str">
            <v>Yes</v>
          </cell>
          <cell r="D34">
            <v>1</v>
          </cell>
          <cell r="E34">
            <v>12</v>
          </cell>
          <cell r="F34">
            <v>370047</v>
          </cell>
          <cell r="G34">
            <v>42186</v>
          </cell>
          <cell r="H34">
            <v>42551</v>
          </cell>
          <cell r="I34">
            <v>1</v>
          </cell>
          <cell r="J34">
            <v>42942733</v>
          </cell>
          <cell r="K34">
            <v>150850471</v>
          </cell>
          <cell r="L34">
            <v>0</v>
          </cell>
          <cell r="M34">
            <v>0</v>
          </cell>
          <cell r="N34">
            <v>286994088</v>
          </cell>
          <cell r="O34">
            <v>498697915</v>
          </cell>
          <cell r="P34">
            <v>137475439</v>
          </cell>
          <cell r="R34">
            <v>42942733</v>
          </cell>
          <cell r="S34">
            <v>150850471</v>
          </cell>
          <cell r="T34">
            <v>0</v>
          </cell>
          <cell r="U34">
            <v>0</v>
          </cell>
          <cell r="V34">
            <v>286994088</v>
          </cell>
          <cell r="X34">
            <v>480787292</v>
          </cell>
          <cell r="Z34">
            <v>498697915</v>
          </cell>
          <cell r="AA34">
            <v>137475439</v>
          </cell>
          <cell r="AC34">
            <v>480787292</v>
          </cell>
          <cell r="AD34">
            <v>53422733.470053822</v>
          </cell>
          <cell r="AE34">
            <v>79115306.183312669</v>
          </cell>
          <cell r="AF34">
            <v>193793204</v>
          </cell>
          <cell r="AG34">
            <v>286994088</v>
          </cell>
          <cell r="AH34">
            <v>0</v>
          </cell>
          <cell r="AI34">
            <v>132538039.65336649</v>
          </cell>
          <cell r="AJ34">
            <v>3976141.1896009948</v>
          </cell>
          <cell r="AK34">
            <v>1</v>
          </cell>
          <cell r="AL34">
            <v>12278434.293832183</v>
          </cell>
          <cell r="AM34">
            <v>7256648.0299999993</v>
          </cell>
          <cell r="AN34">
            <v>2.0179079545525714E-2</v>
          </cell>
          <cell r="AO34">
            <v>6686469.5386181716</v>
          </cell>
          <cell r="AP34">
            <v>6160867</v>
          </cell>
          <cell r="AQ34">
            <v>0</v>
          </cell>
          <cell r="AR34">
            <v>525602.53861817159</v>
          </cell>
          <cell r="AT34">
            <v>5021786.2638321826</v>
          </cell>
          <cell r="AU34">
            <v>3.1027148507022522E-2</v>
          </cell>
          <cell r="AV34">
            <v>1877681.4365067054</v>
          </cell>
          <cell r="AW34">
            <v>2238097</v>
          </cell>
          <cell r="AX34">
            <v>0</v>
          </cell>
          <cell r="AY34">
            <v>-360415.56349329464</v>
          </cell>
        </row>
        <row r="35">
          <cell r="A35" t="str">
            <v>200320810D</v>
          </cell>
          <cell r="B35" t="str">
            <v>MERCY HOSPITAL EL RENO INC</v>
          </cell>
          <cell r="C35" t="str">
            <v>Yes</v>
          </cell>
          <cell r="D35">
            <v>1</v>
          </cell>
          <cell r="E35">
            <v>12</v>
          </cell>
          <cell r="F35">
            <v>370011</v>
          </cell>
          <cell r="G35">
            <v>42186</v>
          </cell>
          <cell r="H35">
            <v>42551</v>
          </cell>
          <cell r="I35">
            <v>1</v>
          </cell>
          <cell r="J35">
            <v>6184519</v>
          </cell>
          <cell r="K35">
            <v>6387807</v>
          </cell>
          <cell r="L35">
            <v>0</v>
          </cell>
          <cell r="M35">
            <v>31570108</v>
          </cell>
          <cell r="N35">
            <v>1</v>
          </cell>
          <cell r="O35">
            <v>51970750</v>
          </cell>
          <cell r="P35">
            <v>11220044</v>
          </cell>
          <cell r="R35">
            <v>6184519</v>
          </cell>
          <cell r="S35">
            <v>6387807</v>
          </cell>
          <cell r="T35">
            <v>0</v>
          </cell>
          <cell r="U35">
            <v>31570108</v>
          </cell>
          <cell r="V35">
            <v>1</v>
          </cell>
          <cell r="X35">
            <v>44142435</v>
          </cell>
          <cell r="Z35">
            <v>51970750</v>
          </cell>
          <cell r="AA35">
            <v>11220044</v>
          </cell>
          <cell r="AC35">
            <v>44142435</v>
          </cell>
          <cell r="AD35">
            <v>2714258.5185386781</v>
          </cell>
          <cell r="AE35">
            <v>6815718.6891625766</v>
          </cell>
          <cell r="AF35">
            <v>12572326</v>
          </cell>
          <cell r="AG35">
            <v>31570109</v>
          </cell>
          <cell r="AH35">
            <v>0</v>
          </cell>
          <cell r="AI35">
            <v>9529977.2077012565</v>
          </cell>
          <cell r="AJ35">
            <v>285899.31623103766</v>
          </cell>
          <cell r="AK35">
            <v>1</v>
          </cell>
          <cell r="AL35">
            <v>907974.08306942892</v>
          </cell>
          <cell r="AM35">
            <v>261549.34</v>
          </cell>
          <cell r="AN35">
            <v>7.2730893314936634E-4</v>
          </cell>
          <cell r="AO35">
            <v>44506.180366297805</v>
          </cell>
          <cell r="AP35">
            <v>222054</v>
          </cell>
          <cell r="AQ35">
            <v>0</v>
          </cell>
          <cell r="AR35">
            <v>-177547.81963370219</v>
          </cell>
          <cell r="AT35">
            <v>646424.74306942895</v>
          </cell>
          <cell r="AU35">
            <v>3.9939406912399217E-3</v>
          </cell>
          <cell r="AV35">
            <v>431725.0663202065</v>
          </cell>
          <cell r="AW35">
            <v>288097</v>
          </cell>
          <cell r="AX35">
            <v>0</v>
          </cell>
          <cell r="AY35">
            <v>143628.0663202065</v>
          </cell>
        </row>
        <row r="36">
          <cell r="A36" t="str">
            <v>200479750A</v>
          </cell>
          <cell r="B36" t="str">
            <v>MERCY REHABILITATION HOSPITAL, LLC</v>
          </cell>
          <cell r="C36" t="str">
            <v>No</v>
          </cell>
          <cell r="D36">
            <v>1</v>
          </cell>
          <cell r="E36">
            <v>12</v>
          </cell>
          <cell r="F36">
            <v>373033</v>
          </cell>
          <cell r="G36">
            <v>42370</v>
          </cell>
          <cell r="H36">
            <v>42735</v>
          </cell>
          <cell r="I36">
            <v>1</v>
          </cell>
          <cell r="J36">
            <v>12507600</v>
          </cell>
          <cell r="K36">
            <v>20937446</v>
          </cell>
          <cell r="L36">
            <v>0</v>
          </cell>
          <cell r="M36">
            <v>0</v>
          </cell>
          <cell r="N36">
            <v>0</v>
          </cell>
          <cell r="O36">
            <v>33445046</v>
          </cell>
          <cell r="P36">
            <v>20796081</v>
          </cell>
          <cell r="R36">
            <v>12507600</v>
          </cell>
          <cell r="S36">
            <v>20937446</v>
          </cell>
          <cell r="T36">
            <v>0</v>
          </cell>
          <cell r="U36">
            <v>0</v>
          </cell>
          <cell r="V36">
            <v>0</v>
          </cell>
          <cell r="X36">
            <v>33445046</v>
          </cell>
          <cell r="Z36">
            <v>33445046</v>
          </cell>
          <cell r="AA36">
            <v>20796081</v>
          </cell>
          <cell r="AC36">
            <v>33445046</v>
          </cell>
          <cell r="AD36">
            <v>20796081</v>
          </cell>
          <cell r="AE36">
            <v>0</v>
          </cell>
          <cell r="AF36">
            <v>33445046</v>
          </cell>
          <cell r="AG36">
            <v>0</v>
          </cell>
          <cell r="AH36">
            <v>0</v>
          </cell>
          <cell r="AI36">
            <v>20796081</v>
          </cell>
          <cell r="AJ36">
            <v>623882.42999999993</v>
          </cell>
          <cell r="AK36">
            <v>1</v>
          </cell>
          <cell r="AL36">
            <v>310974</v>
          </cell>
          <cell r="AM36">
            <v>310974</v>
          </cell>
          <cell r="AN36">
            <v>8.6474761579284068E-4</v>
          </cell>
          <cell r="AO36">
            <v>169851.6864082581</v>
          </cell>
          <cell r="AP36">
            <v>264016</v>
          </cell>
          <cell r="AQ36">
            <v>0</v>
          </cell>
          <cell r="AR36">
            <v>-94164.313591741899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</row>
        <row r="37">
          <cell r="A37" t="str">
            <v>100700490A</v>
          </cell>
          <cell r="B37" t="str">
            <v xml:space="preserve">MIDWEST REGIONAL MEDICAL </v>
          </cell>
          <cell r="C37" t="str">
            <v>Yes</v>
          </cell>
          <cell r="D37">
            <v>1</v>
          </cell>
          <cell r="E37">
            <v>12</v>
          </cell>
          <cell r="F37">
            <v>370094</v>
          </cell>
          <cell r="G37">
            <v>42186</v>
          </cell>
          <cell r="H37">
            <v>42551</v>
          </cell>
          <cell r="I37">
            <v>1</v>
          </cell>
          <cell r="J37">
            <v>65763527</v>
          </cell>
          <cell r="K37">
            <v>535594136</v>
          </cell>
          <cell r="L37">
            <v>28442036</v>
          </cell>
          <cell r="M37">
            <v>434360547</v>
          </cell>
          <cell r="N37">
            <v>103713862</v>
          </cell>
          <cell r="O37">
            <v>1198404379</v>
          </cell>
          <cell r="P37">
            <v>127463003</v>
          </cell>
          <cell r="R37">
            <v>65763527</v>
          </cell>
          <cell r="S37">
            <v>535594136</v>
          </cell>
          <cell r="T37">
            <v>28442036</v>
          </cell>
          <cell r="U37">
            <v>434360547</v>
          </cell>
          <cell r="V37">
            <v>103713862</v>
          </cell>
          <cell r="X37">
            <v>1167874108</v>
          </cell>
          <cell r="Z37">
            <v>1198404379</v>
          </cell>
          <cell r="AA37">
            <v>127463003</v>
          </cell>
          <cell r="AC37">
            <v>1167874108</v>
          </cell>
          <cell r="AD37">
            <v>66985870.821017832</v>
          </cell>
          <cell r="AE37">
            <v>57229914.384842403</v>
          </cell>
          <cell r="AF37">
            <v>629799699</v>
          </cell>
          <cell r="AG37">
            <v>538074409</v>
          </cell>
          <cell r="AH37">
            <v>0</v>
          </cell>
          <cell r="AI37">
            <v>124215785.20586023</v>
          </cell>
          <cell r="AJ37">
            <v>3726473.5561758066</v>
          </cell>
          <cell r="AK37">
            <v>1</v>
          </cell>
          <cell r="AL37">
            <v>10899035.817851011</v>
          </cell>
          <cell r="AM37">
            <v>7132547.1500000004</v>
          </cell>
          <cell r="AN37">
            <v>1.9833983363536891E-2</v>
          </cell>
          <cell r="AO37">
            <v>6764284.1616818719</v>
          </cell>
          <cell r="AP37">
            <v>6055506</v>
          </cell>
          <cell r="AQ37">
            <v>0</v>
          </cell>
          <cell r="AR37">
            <v>708778.16168187186</v>
          </cell>
          <cell r="AT37">
            <v>3766488.6678510108</v>
          </cell>
          <cell r="AU37">
            <v>2.3271281792517178E-2</v>
          </cell>
          <cell r="AV37">
            <v>2116922.4981968068</v>
          </cell>
          <cell r="AW37">
            <v>1678639</v>
          </cell>
          <cell r="AX37">
            <v>0</v>
          </cell>
          <cell r="AY37">
            <v>438283.49819680676</v>
          </cell>
        </row>
        <row r="38">
          <cell r="A38" t="str">
            <v>200242900A</v>
          </cell>
          <cell r="B38" t="str">
            <v>OKLAHOMA STATE UNIVERSITY MEDICAL CENTER</v>
          </cell>
          <cell r="C38" t="str">
            <v>Yes</v>
          </cell>
          <cell r="D38">
            <v>1</v>
          </cell>
          <cell r="E38">
            <v>12</v>
          </cell>
          <cell r="F38">
            <v>370078</v>
          </cell>
          <cell r="G38">
            <v>42186</v>
          </cell>
          <cell r="H38">
            <v>42551</v>
          </cell>
          <cell r="I38">
            <v>1</v>
          </cell>
          <cell r="J38">
            <v>64010662</v>
          </cell>
          <cell r="K38">
            <v>227328152</v>
          </cell>
          <cell r="L38">
            <v>9719090</v>
          </cell>
          <cell r="M38">
            <v>111002694</v>
          </cell>
          <cell r="N38">
            <v>52661613</v>
          </cell>
          <cell r="O38">
            <v>468811090</v>
          </cell>
          <cell r="P38">
            <v>114159407</v>
          </cell>
          <cell r="R38">
            <v>64010662</v>
          </cell>
          <cell r="S38">
            <v>227328152</v>
          </cell>
          <cell r="T38">
            <v>9719090</v>
          </cell>
          <cell r="U38">
            <v>111002694</v>
          </cell>
          <cell r="V38">
            <v>52661613</v>
          </cell>
          <cell r="X38">
            <v>464722211</v>
          </cell>
          <cell r="Z38">
            <v>468811090</v>
          </cell>
          <cell r="AA38">
            <v>114159407</v>
          </cell>
          <cell r="AC38">
            <v>464722211</v>
          </cell>
          <cell r="AD38">
            <v>73310108.328075022</v>
          </cell>
          <cell r="AE38">
            <v>39853622.562951632</v>
          </cell>
          <cell r="AF38">
            <v>301057904</v>
          </cell>
          <cell r="AG38">
            <v>163664307</v>
          </cell>
          <cell r="AH38">
            <v>0</v>
          </cell>
          <cell r="AI38">
            <v>113163730.89102666</v>
          </cell>
          <cell r="AJ38">
            <v>3394911.9267307995</v>
          </cell>
          <cell r="AK38">
            <v>1</v>
          </cell>
          <cell r="AL38">
            <v>16293918.828145579</v>
          </cell>
          <cell r="AM38">
            <v>10928494.220000001</v>
          </cell>
          <cell r="AN38">
            <v>3.0389644539256789E-2</v>
          </cell>
          <cell r="AO38">
            <v>-1495710.7302688397</v>
          </cell>
          <cell r="AP38">
            <v>9278251</v>
          </cell>
          <cell r="AQ38">
            <v>0</v>
          </cell>
          <cell r="AR38">
            <v>-10773961.73026884</v>
          </cell>
          <cell r="AT38">
            <v>5365424.6081455788</v>
          </cell>
          <cell r="AU38">
            <v>3.3150320896598237E-2</v>
          </cell>
          <cell r="AV38">
            <v>1546268.8855630923</v>
          </cell>
          <cell r="AW38">
            <v>2391249</v>
          </cell>
          <cell r="AX38">
            <v>0</v>
          </cell>
          <cell r="AY38">
            <v>-844980.11443690769</v>
          </cell>
        </row>
        <row r="39">
          <cell r="A39" t="str">
            <v>100738360L</v>
          </cell>
          <cell r="B39" t="str">
            <v>PARKSIDE HOSPITAL  INC.</v>
          </cell>
          <cell r="C39" t="str">
            <v>No</v>
          </cell>
          <cell r="D39">
            <v>1</v>
          </cell>
          <cell r="E39">
            <v>12</v>
          </cell>
          <cell r="F39">
            <v>374021</v>
          </cell>
          <cell r="G39">
            <v>42370</v>
          </cell>
          <cell r="H39">
            <v>42735</v>
          </cell>
          <cell r="I39">
            <v>1</v>
          </cell>
          <cell r="J39">
            <v>23113587</v>
          </cell>
          <cell r="K39">
            <v>0</v>
          </cell>
          <cell r="L39">
            <v>0</v>
          </cell>
          <cell r="M39">
            <v>1424555</v>
          </cell>
          <cell r="N39">
            <v>148586</v>
          </cell>
          <cell r="O39">
            <v>24686728</v>
          </cell>
          <cell r="P39">
            <v>10417319</v>
          </cell>
          <cell r="R39">
            <v>23113587</v>
          </cell>
          <cell r="S39">
            <v>0</v>
          </cell>
          <cell r="T39">
            <v>0</v>
          </cell>
          <cell r="U39">
            <v>1424555</v>
          </cell>
          <cell r="V39">
            <v>148586</v>
          </cell>
          <cell r="X39">
            <v>24686728</v>
          </cell>
          <cell r="Z39">
            <v>24686728</v>
          </cell>
          <cell r="AA39">
            <v>10417319</v>
          </cell>
          <cell r="AC39">
            <v>24686728</v>
          </cell>
          <cell r="AD39">
            <v>9753484.0993611235</v>
          </cell>
          <cell r="AE39">
            <v>663834.90063887765</v>
          </cell>
          <cell r="AF39">
            <v>23113587</v>
          </cell>
          <cell r="AG39">
            <v>1573141</v>
          </cell>
          <cell r="AH39">
            <v>0</v>
          </cell>
          <cell r="AI39">
            <v>10417319</v>
          </cell>
          <cell r="AJ39">
            <v>312519.57</v>
          </cell>
          <cell r="AK39">
            <v>1</v>
          </cell>
          <cell r="AL39">
            <v>1887876.87</v>
          </cell>
          <cell r="AM39">
            <v>1887876.87</v>
          </cell>
          <cell r="AN39">
            <v>5.2497540702533037E-3</v>
          </cell>
          <cell r="AO39">
            <v>416944.52372739115</v>
          </cell>
          <cell r="AP39">
            <v>1602801</v>
          </cell>
          <cell r="AQ39">
            <v>0</v>
          </cell>
          <cell r="AR39">
            <v>-1185856.4762726089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</row>
        <row r="40">
          <cell r="A40" t="str">
            <v>100701680L</v>
          </cell>
          <cell r="B40" t="str">
            <v>ROLLING HILLS HOSPITAL</v>
          </cell>
          <cell r="C40" t="str">
            <v>No</v>
          </cell>
          <cell r="D40">
            <v>1</v>
          </cell>
          <cell r="E40">
            <v>12</v>
          </cell>
          <cell r="F40">
            <v>374016</v>
          </cell>
          <cell r="G40">
            <v>42370</v>
          </cell>
          <cell r="H40">
            <v>42735</v>
          </cell>
          <cell r="I40">
            <v>1</v>
          </cell>
          <cell r="J40">
            <v>26500900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26500900</v>
          </cell>
          <cell r="P40">
            <v>15934068</v>
          </cell>
          <cell r="R40">
            <v>26500900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X40">
            <v>26500900</v>
          </cell>
          <cell r="Z40">
            <v>26500900</v>
          </cell>
          <cell r="AA40">
            <v>15934068</v>
          </cell>
          <cell r="AC40">
            <v>26500900</v>
          </cell>
          <cell r="AD40">
            <v>15934068</v>
          </cell>
          <cell r="AE40">
            <v>0</v>
          </cell>
          <cell r="AF40">
            <v>26500900</v>
          </cell>
          <cell r="AG40">
            <v>0</v>
          </cell>
          <cell r="AH40">
            <v>0</v>
          </cell>
          <cell r="AI40">
            <v>15934068</v>
          </cell>
          <cell r="AJ40">
            <v>478022.04</v>
          </cell>
          <cell r="AK40">
            <v>1</v>
          </cell>
          <cell r="AL40">
            <v>844475.96</v>
          </cell>
          <cell r="AM40">
            <v>844475.96</v>
          </cell>
          <cell r="AN40">
            <v>2.3482946259313327E-3</v>
          </cell>
          <cell r="AO40">
            <v>-218807.613525972</v>
          </cell>
          <cell r="AP40">
            <v>716957</v>
          </cell>
          <cell r="AQ40">
            <v>0</v>
          </cell>
          <cell r="AR40">
            <v>-935764.613525972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</row>
        <row r="41">
          <cell r="A41" t="str">
            <v>100699570A</v>
          </cell>
          <cell r="B41" t="str">
            <v>SAINT FRANCIS HOSPITAL</v>
          </cell>
          <cell r="C41" t="str">
            <v>Yes</v>
          </cell>
          <cell r="D41">
            <v>1</v>
          </cell>
          <cell r="E41">
            <v>12</v>
          </cell>
          <cell r="F41">
            <v>370091</v>
          </cell>
          <cell r="G41">
            <v>42186</v>
          </cell>
          <cell r="H41">
            <v>42551</v>
          </cell>
          <cell r="I41">
            <v>1</v>
          </cell>
          <cell r="J41">
            <v>347508971</v>
          </cell>
          <cell r="K41">
            <v>1230762178</v>
          </cell>
          <cell r="L41">
            <v>92667878</v>
          </cell>
          <cell r="M41">
            <v>957639050</v>
          </cell>
          <cell r="N41">
            <v>143160203</v>
          </cell>
          <cell r="O41">
            <v>2934949701</v>
          </cell>
          <cell r="P41">
            <v>913360823</v>
          </cell>
          <cell r="R41">
            <v>347508971</v>
          </cell>
          <cell r="S41">
            <v>1230762178</v>
          </cell>
          <cell r="T41">
            <v>92667878</v>
          </cell>
          <cell r="U41">
            <v>957639050</v>
          </cell>
          <cell r="V41">
            <v>143160203</v>
          </cell>
          <cell r="X41">
            <v>2771738280</v>
          </cell>
          <cell r="Z41">
            <v>2934949701</v>
          </cell>
          <cell r="AA41">
            <v>913360823</v>
          </cell>
          <cell r="AC41">
            <v>2771738280</v>
          </cell>
          <cell r="AD41">
            <v>519998773.52703542</v>
          </cell>
          <cell r="AE41">
            <v>342570406.34641701</v>
          </cell>
          <cell r="AF41">
            <v>1670939027</v>
          </cell>
          <cell r="AG41">
            <v>1100799253</v>
          </cell>
          <cell r="AH41">
            <v>0</v>
          </cell>
          <cell r="AI41">
            <v>862569179.87345243</v>
          </cell>
          <cell r="AJ41">
            <v>25877075.39620357</v>
          </cell>
          <cell r="AK41">
            <v>1</v>
          </cell>
          <cell r="AL41">
            <v>82135831.858473077</v>
          </cell>
          <cell r="AM41">
            <v>60924623.419999994</v>
          </cell>
          <cell r="AN41">
            <v>0.16941745240927428</v>
          </cell>
          <cell r="AO41">
            <v>44193473.909971915</v>
          </cell>
          <cell r="AP41">
            <v>51724781</v>
          </cell>
          <cell r="AQ41">
            <v>0</v>
          </cell>
          <cell r="AR41">
            <v>-7531307.0900280848</v>
          </cell>
          <cell r="AT41">
            <v>21211208.438473083</v>
          </cell>
          <cell r="AU41">
            <v>0.1310536290590138</v>
          </cell>
          <cell r="AV41">
            <v>3442704.253620889</v>
          </cell>
          <cell r="AW41">
            <v>9453357</v>
          </cell>
          <cell r="AX41">
            <v>0</v>
          </cell>
          <cell r="AY41">
            <v>-6010652.746379111</v>
          </cell>
        </row>
        <row r="42">
          <cell r="A42" t="str">
            <v>200031310A</v>
          </cell>
          <cell r="B42" t="str">
            <v>SAINT FRANCIS HOSPITAL SOUTH</v>
          </cell>
          <cell r="C42" t="str">
            <v>Yes</v>
          </cell>
          <cell r="D42">
            <v>1</v>
          </cell>
          <cell r="E42">
            <v>12</v>
          </cell>
          <cell r="F42">
            <v>370218</v>
          </cell>
          <cell r="G42">
            <v>42186</v>
          </cell>
          <cell r="H42">
            <v>42551</v>
          </cell>
          <cell r="I42">
            <v>1</v>
          </cell>
          <cell r="J42">
            <v>19894920</v>
          </cell>
          <cell r="K42">
            <v>72521675</v>
          </cell>
          <cell r="L42">
            <v>8668776</v>
          </cell>
          <cell r="M42">
            <v>144620963</v>
          </cell>
          <cell r="N42">
            <v>38675664</v>
          </cell>
          <cell r="O42">
            <v>288216095</v>
          </cell>
          <cell r="P42">
            <v>101302959</v>
          </cell>
          <cell r="R42">
            <v>19894920</v>
          </cell>
          <cell r="S42">
            <v>72521675</v>
          </cell>
          <cell r="T42">
            <v>8668776</v>
          </cell>
          <cell r="U42">
            <v>144620963</v>
          </cell>
          <cell r="V42">
            <v>38675664</v>
          </cell>
          <cell r="X42">
            <v>284381998</v>
          </cell>
          <cell r="Z42">
            <v>288216095</v>
          </cell>
          <cell r="AA42">
            <v>101302959</v>
          </cell>
          <cell r="AC42">
            <v>284381998</v>
          </cell>
          <cell r="AD42">
            <v>35529754.831744522</v>
          </cell>
          <cell r="AE42">
            <v>64425585.565647513</v>
          </cell>
          <cell r="AF42">
            <v>101085371</v>
          </cell>
          <cell r="AG42">
            <v>183296627</v>
          </cell>
          <cell r="AH42">
            <v>0</v>
          </cell>
          <cell r="AI42">
            <v>99955340.397392035</v>
          </cell>
          <cell r="AJ42">
            <v>2998660.2119217608</v>
          </cell>
          <cell r="AK42">
            <v>1</v>
          </cell>
          <cell r="AL42">
            <v>5548752.9671118855</v>
          </cell>
          <cell r="AM42">
            <v>3533160.4</v>
          </cell>
          <cell r="AN42">
            <v>9.8249115106525918E-3</v>
          </cell>
          <cell r="AO42">
            <v>4170367.8740026955</v>
          </cell>
          <cell r="AP42">
            <v>2999640</v>
          </cell>
          <cell r="AQ42">
            <v>0</v>
          </cell>
          <cell r="AR42">
            <v>1170727.8740026955</v>
          </cell>
          <cell r="AT42">
            <v>2015592.5671118854</v>
          </cell>
          <cell r="AU42">
            <v>1.2453355563904008E-2</v>
          </cell>
          <cell r="AV42">
            <v>624293.41664192709</v>
          </cell>
          <cell r="AW42">
            <v>898304</v>
          </cell>
          <cell r="AX42">
            <v>0</v>
          </cell>
          <cell r="AY42">
            <v>-274010.58335807291</v>
          </cell>
        </row>
        <row r="43">
          <cell r="A43" t="str">
            <v>200702430B</v>
          </cell>
          <cell r="B43" t="str">
            <v>SAINT FRANCIS HOSPITAL VINITA (CRAIG GENERAL HOSPITAL)</v>
          </cell>
          <cell r="C43" t="str">
            <v>Yes</v>
          </cell>
          <cell r="D43">
            <v>1</v>
          </cell>
          <cell r="E43">
            <v>12</v>
          </cell>
          <cell r="F43">
            <v>370065</v>
          </cell>
          <cell r="G43">
            <v>42370</v>
          </cell>
          <cell r="H43">
            <v>42708</v>
          </cell>
          <cell r="I43">
            <v>1.0796460176991149</v>
          </cell>
          <cell r="J43">
            <v>2843160</v>
          </cell>
          <cell r="K43">
            <v>8667684</v>
          </cell>
          <cell r="L43">
            <v>571300</v>
          </cell>
          <cell r="M43">
            <v>26699237</v>
          </cell>
          <cell r="N43">
            <v>4144672</v>
          </cell>
          <cell r="O43">
            <v>47058157</v>
          </cell>
          <cell r="P43">
            <v>20014688</v>
          </cell>
          <cell r="R43">
            <v>3069606.3716814155</v>
          </cell>
          <cell r="S43">
            <v>9358030.5132743362</v>
          </cell>
          <cell r="T43">
            <v>616801.76991150435</v>
          </cell>
          <cell r="U43">
            <v>28825724.902654864</v>
          </cell>
          <cell r="V43">
            <v>4474778.6194690261</v>
          </cell>
          <cell r="X43">
            <v>46344942.176991142</v>
          </cell>
          <cell r="Z43">
            <v>50806151.805309728</v>
          </cell>
          <cell r="AA43">
            <v>21608778.194690265</v>
          </cell>
          <cell r="AC43">
            <v>46344942.176991142</v>
          </cell>
          <cell r="AD43">
            <v>5548036.4395126617</v>
          </cell>
          <cell r="AE43">
            <v>14163308.355620701</v>
          </cell>
          <cell r="AF43">
            <v>13044438.654867258</v>
          </cell>
          <cell r="AG43">
            <v>33300503.522123888</v>
          </cell>
          <cell r="AH43">
            <v>0</v>
          </cell>
          <cell r="AI43">
            <v>19711344.795133363</v>
          </cell>
          <cell r="AJ43">
            <v>591340.34385400091</v>
          </cell>
          <cell r="AK43">
            <v>1</v>
          </cell>
          <cell r="AL43">
            <v>834353.82087651733</v>
          </cell>
          <cell r="AM43">
            <v>254658.77</v>
          </cell>
          <cell r="AN43">
            <v>7.0814783293213386E-4</v>
          </cell>
          <cell r="AO43">
            <v>137464.93677287691</v>
          </cell>
          <cell r="AP43">
            <v>216204</v>
          </cell>
          <cell r="AQ43">
            <v>0</v>
          </cell>
          <cell r="AR43">
            <v>-78739.063227123086</v>
          </cell>
          <cell r="AT43">
            <v>579695.05087651731</v>
          </cell>
          <cell r="AU43">
            <v>3.5816507289193429E-3</v>
          </cell>
          <cell r="AV43">
            <v>912070.23039303604</v>
          </cell>
          <cell r="AW43">
            <v>258357</v>
          </cell>
          <cell r="AX43">
            <v>0</v>
          </cell>
          <cell r="AY43">
            <v>653713.23039303604</v>
          </cell>
        </row>
        <row r="44">
          <cell r="A44" t="str">
            <v>200700900A</v>
          </cell>
          <cell r="B44" t="str">
            <v>SAINT FRANCIS REGIONAL SERVICES INC (MUSKOGEE REGIONAL MEDICAL CENTER)</v>
          </cell>
          <cell r="C44" t="str">
            <v>Yes</v>
          </cell>
          <cell r="D44">
            <v>1</v>
          </cell>
          <cell r="E44">
            <v>12</v>
          </cell>
          <cell r="F44">
            <v>370025</v>
          </cell>
          <cell r="G44">
            <v>42278</v>
          </cell>
          <cell r="H44">
            <v>42643</v>
          </cell>
          <cell r="I44">
            <v>1</v>
          </cell>
          <cell r="J44">
            <v>63134044</v>
          </cell>
          <cell r="K44">
            <v>11692155</v>
          </cell>
          <cell r="L44">
            <v>183888978</v>
          </cell>
          <cell r="M44">
            <v>31940559</v>
          </cell>
          <cell r="N44">
            <v>177011758</v>
          </cell>
          <cell r="O44">
            <v>484319165</v>
          </cell>
          <cell r="P44">
            <v>127474353</v>
          </cell>
          <cell r="R44">
            <v>63134044</v>
          </cell>
          <cell r="S44">
            <v>11692155</v>
          </cell>
          <cell r="T44">
            <v>183888978</v>
          </cell>
          <cell r="U44">
            <v>31940559</v>
          </cell>
          <cell r="V44">
            <v>177011758</v>
          </cell>
          <cell r="X44">
            <v>467667494</v>
          </cell>
          <cell r="Z44">
            <v>484319165</v>
          </cell>
          <cell r="AA44">
            <v>127474353</v>
          </cell>
          <cell r="AC44">
            <v>467667494</v>
          </cell>
          <cell r="AD44">
            <v>68094661.914432973</v>
          </cell>
          <cell r="AE44">
            <v>54996918.029097408</v>
          </cell>
          <cell r="AF44">
            <v>258715177</v>
          </cell>
          <cell r="AG44">
            <v>208952317</v>
          </cell>
          <cell r="AH44">
            <v>0</v>
          </cell>
          <cell r="AI44">
            <v>123091579.94353038</v>
          </cell>
          <cell r="AJ44">
            <v>3692747.3983059111</v>
          </cell>
          <cell r="AK44">
            <v>1</v>
          </cell>
          <cell r="AL44">
            <v>12845994.741901472</v>
          </cell>
          <cell r="AM44">
            <v>7829298.8799999999</v>
          </cell>
          <cell r="AN44">
            <v>2.1771490670633421E-2</v>
          </cell>
          <cell r="AO44">
            <v>7175458.6794182668</v>
          </cell>
          <cell r="AP44">
            <v>6647046</v>
          </cell>
          <cell r="AQ44">
            <v>0</v>
          </cell>
          <cell r="AR44">
            <v>528412.67941826675</v>
          </cell>
          <cell r="AT44">
            <v>5016695.8619014714</v>
          </cell>
          <cell r="AU44">
            <v>3.0995697416042779E-2</v>
          </cell>
          <cell r="AV44">
            <v>2458193.2394154081</v>
          </cell>
          <cell r="AW44">
            <v>2235828</v>
          </cell>
          <cell r="AX44">
            <v>0</v>
          </cell>
          <cell r="AY44">
            <v>222365.23941540811</v>
          </cell>
        </row>
        <row r="45">
          <cell r="A45" t="str">
            <v>200196450C</v>
          </cell>
          <cell r="B45" t="str">
            <v>SEMINOLE HMA LLC</v>
          </cell>
          <cell r="C45" t="str">
            <v>Yes</v>
          </cell>
          <cell r="D45">
            <v>1</v>
          </cell>
          <cell r="E45">
            <v>12</v>
          </cell>
          <cell r="F45">
            <v>370229</v>
          </cell>
          <cell r="G45">
            <v>42095</v>
          </cell>
          <cell r="H45">
            <v>42460</v>
          </cell>
          <cell r="I45">
            <v>1</v>
          </cell>
          <cell r="J45">
            <v>1694765</v>
          </cell>
          <cell r="K45">
            <v>8357876</v>
          </cell>
          <cell r="L45">
            <v>1334814</v>
          </cell>
          <cell r="M45">
            <v>28886005</v>
          </cell>
          <cell r="N45">
            <v>12934757</v>
          </cell>
          <cell r="O45">
            <v>53208217</v>
          </cell>
          <cell r="P45">
            <v>12847116</v>
          </cell>
          <cell r="R45">
            <v>1694765</v>
          </cell>
          <cell r="S45">
            <v>8357876</v>
          </cell>
          <cell r="T45">
            <v>1334814</v>
          </cell>
          <cell r="U45">
            <v>28886005</v>
          </cell>
          <cell r="V45">
            <v>12934757</v>
          </cell>
          <cell r="X45">
            <v>53208217</v>
          </cell>
          <cell r="Z45">
            <v>53208217</v>
          </cell>
          <cell r="AA45">
            <v>12847116</v>
          </cell>
          <cell r="AC45">
            <v>53208217</v>
          </cell>
          <cell r="AD45">
            <v>2749499.2987601897</v>
          </cell>
          <cell r="AE45">
            <v>10097616.701239811</v>
          </cell>
          <cell r="AF45">
            <v>11387455</v>
          </cell>
          <cell r="AG45">
            <v>41820762</v>
          </cell>
          <cell r="AH45">
            <v>0</v>
          </cell>
          <cell r="AI45">
            <v>12847116</v>
          </cell>
          <cell r="AJ45">
            <v>385413.48</v>
          </cell>
          <cell r="AK45">
            <v>1</v>
          </cell>
          <cell r="AL45">
            <v>1622158.7107735896</v>
          </cell>
          <cell r="AM45">
            <v>245909.37</v>
          </cell>
          <cell r="AN45">
            <v>6.8381775135097956E-4</v>
          </cell>
          <cell r="AO45">
            <v>114693.26189508644</v>
          </cell>
          <cell r="AP45">
            <v>208776</v>
          </cell>
          <cell r="AQ45">
            <v>0</v>
          </cell>
          <cell r="AR45">
            <v>-94082.738104913558</v>
          </cell>
          <cell r="AT45">
            <v>1376249.3407735897</v>
          </cell>
          <cell r="AU45">
            <v>8.503168083121149E-3</v>
          </cell>
          <cell r="AV45">
            <v>485123.39936772082</v>
          </cell>
          <cell r="AW45">
            <v>613363</v>
          </cell>
          <cell r="AX45">
            <v>0</v>
          </cell>
          <cell r="AY45">
            <v>-128239.60063227918</v>
          </cell>
        </row>
        <row r="46">
          <cell r="A46" t="str">
            <v>200006820Z</v>
          </cell>
          <cell r="B46" t="str">
            <v>SHADOW MOUNTAIN</v>
          </cell>
          <cell r="C46" t="str">
            <v>No</v>
          </cell>
          <cell r="D46">
            <v>1</v>
          </cell>
          <cell r="E46">
            <v>12</v>
          </cell>
          <cell r="F46">
            <v>374024</v>
          </cell>
          <cell r="G46">
            <v>42248</v>
          </cell>
          <cell r="H46">
            <v>42613</v>
          </cell>
          <cell r="I46">
            <v>1</v>
          </cell>
          <cell r="J46">
            <v>68179342</v>
          </cell>
          <cell r="K46">
            <v>57600</v>
          </cell>
          <cell r="L46">
            <v>0</v>
          </cell>
          <cell r="M46">
            <v>1139400</v>
          </cell>
          <cell r="N46">
            <v>1035766</v>
          </cell>
          <cell r="O46">
            <v>74812658</v>
          </cell>
          <cell r="P46">
            <v>40341783</v>
          </cell>
          <cell r="R46">
            <v>68179342</v>
          </cell>
          <cell r="S46">
            <v>57600</v>
          </cell>
          <cell r="T46">
            <v>0</v>
          </cell>
          <cell r="U46">
            <v>1139400</v>
          </cell>
          <cell r="V46">
            <v>1035766</v>
          </cell>
          <cell r="X46">
            <v>70412108</v>
          </cell>
          <cell r="Z46">
            <v>74812658</v>
          </cell>
          <cell r="AA46">
            <v>40341783</v>
          </cell>
          <cell r="AC46">
            <v>70412108</v>
          </cell>
          <cell r="AD46">
            <v>36795911.017458916</v>
          </cell>
          <cell r="AE46">
            <v>1172930.8529711375</v>
          </cell>
          <cell r="AF46">
            <v>68236942</v>
          </cell>
          <cell r="AG46">
            <v>2175166</v>
          </cell>
          <cell r="AH46">
            <v>0</v>
          </cell>
          <cell r="AI46">
            <v>37968841.870430052</v>
          </cell>
          <cell r="AJ46">
            <v>1139065.2561129015</v>
          </cell>
          <cell r="AK46">
            <v>1</v>
          </cell>
          <cell r="AL46">
            <v>4274560.8800000008</v>
          </cell>
          <cell r="AM46">
            <v>4274560.8800000008</v>
          </cell>
          <cell r="AN46">
            <v>1.188657678629515E-2</v>
          </cell>
          <cell r="AO46">
            <v>2467400.6464938396</v>
          </cell>
          <cell r="AP46">
            <v>3629086</v>
          </cell>
          <cell r="AQ46">
            <v>0</v>
          </cell>
          <cell r="AR46">
            <v>-1161685.3535061604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</row>
        <row r="47">
          <cell r="A47" t="str">
            <v>100697950B</v>
          </cell>
          <cell r="B47" t="str">
            <v>SOUTHWESTERN MEDICAL CENTER</v>
          </cell>
          <cell r="C47" t="str">
            <v>Yes</v>
          </cell>
          <cell r="D47">
            <v>1</v>
          </cell>
          <cell r="E47">
            <v>12</v>
          </cell>
          <cell r="F47">
            <v>370097</v>
          </cell>
          <cell r="G47">
            <v>42309</v>
          </cell>
          <cell r="H47">
            <v>42674</v>
          </cell>
          <cell r="I47">
            <v>1</v>
          </cell>
          <cell r="J47">
            <v>44651079</v>
          </cell>
          <cell r="K47">
            <v>123269192</v>
          </cell>
          <cell r="L47">
            <v>2762561</v>
          </cell>
          <cell r="M47">
            <v>18304804</v>
          </cell>
          <cell r="N47">
            <v>170285110</v>
          </cell>
          <cell r="O47">
            <v>359272746</v>
          </cell>
          <cell r="P47">
            <v>83191889</v>
          </cell>
          <cell r="R47">
            <v>44651079</v>
          </cell>
          <cell r="S47">
            <v>123269192</v>
          </cell>
          <cell r="T47">
            <v>2762561</v>
          </cell>
          <cell r="U47">
            <v>18304804</v>
          </cell>
          <cell r="V47">
            <v>170285110</v>
          </cell>
          <cell r="X47">
            <v>359272746</v>
          </cell>
          <cell r="Z47">
            <v>359272746</v>
          </cell>
          <cell r="AA47">
            <v>83191889</v>
          </cell>
          <cell r="AC47">
            <v>359272746</v>
          </cell>
          <cell r="AD47">
            <v>39522695.144678876</v>
          </cell>
          <cell r="AE47">
            <v>43669193.855321117</v>
          </cell>
          <cell r="AF47">
            <v>170682832</v>
          </cell>
          <cell r="AG47">
            <v>188589914</v>
          </cell>
          <cell r="AH47">
            <v>0</v>
          </cell>
          <cell r="AI47">
            <v>83191889</v>
          </cell>
          <cell r="AJ47">
            <v>2495756.67</v>
          </cell>
          <cell r="AK47">
            <v>1</v>
          </cell>
          <cell r="AL47">
            <v>6715319.6898899153</v>
          </cell>
          <cell r="AM47">
            <v>3957713.11</v>
          </cell>
          <cell r="AN47">
            <v>1.100549555867876E-2</v>
          </cell>
          <cell r="AO47">
            <v>7031055.0588861816</v>
          </cell>
          <cell r="AP47">
            <v>3360084</v>
          </cell>
          <cell r="AQ47">
            <v>0</v>
          </cell>
          <cell r="AR47">
            <v>3670971.0588861816</v>
          </cell>
          <cell r="AT47">
            <v>2757606.5798899154</v>
          </cell>
          <cell r="AU47">
            <v>1.7037895358950332E-2</v>
          </cell>
          <cell r="AV47">
            <v>1194726.6565124667</v>
          </cell>
          <cell r="AW47">
            <v>1229003</v>
          </cell>
          <cell r="AX47">
            <v>0</v>
          </cell>
          <cell r="AY47">
            <v>-34276.343487533275</v>
          </cell>
        </row>
        <row r="48">
          <cell r="A48" t="str">
            <v>100699540A</v>
          </cell>
          <cell r="B48" t="str">
            <v>ST ANTHONY HSP</v>
          </cell>
          <cell r="C48" t="str">
            <v>Yes</v>
          </cell>
          <cell r="D48">
            <v>1</v>
          </cell>
          <cell r="E48">
            <v>12</v>
          </cell>
          <cell r="F48">
            <v>370037</v>
          </cell>
          <cell r="G48">
            <v>42370</v>
          </cell>
          <cell r="H48">
            <v>42735</v>
          </cell>
          <cell r="I48">
            <v>1</v>
          </cell>
          <cell r="J48">
            <v>221014454</v>
          </cell>
          <cell r="K48">
            <v>739250550</v>
          </cell>
          <cell r="L48">
            <v>35928902</v>
          </cell>
          <cell r="M48">
            <v>759601615</v>
          </cell>
          <cell r="N48">
            <v>399442009</v>
          </cell>
          <cell r="O48">
            <v>2155237530</v>
          </cell>
          <cell r="P48">
            <v>454480464</v>
          </cell>
          <cell r="R48">
            <v>221014454</v>
          </cell>
          <cell r="S48">
            <v>739250550</v>
          </cell>
          <cell r="T48">
            <v>35928902</v>
          </cell>
          <cell r="U48">
            <v>759601615</v>
          </cell>
          <cell r="V48">
            <v>399442009</v>
          </cell>
          <cell r="X48">
            <v>2155237530</v>
          </cell>
          <cell r="Z48">
            <v>2155237530</v>
          </cell>
          <cell r="AA48">
            <v>454480464</v>
          </cell>
          <cell r="AC48">
            <v>2155237530</v>
          </cell>
          <cell r="AD48">
            <v>210069963.2085807</v>
          </cell>
          <cell r="AE48">
            <v>244410500.79141927</v>
          </cell>
          <cell r="AF48">
            <v>996193906</v>
          </cell>
          <cell r="AG48">
            <v>1159043624</v>
          </cell>
          <cell r="AH48">
            <v>0</v>
          </cell>
          <cell r="AI48">
            <v>454480464</v>
          </cell>
          <cell r="AJ48">
            <v>13634413.92</v>
          </cell>
          <cell r="AK48">
            <v>1</v>
          </cell>
          <cell r="AL48">
            <v>30613713.558554016</v>
          </cell>
          <cell r="AM48">
            <v>19144166.989999998</v>
          </cell>
          <cell r="AN48">
            <v>5.3235552685891752E-2</v>
          </cell>
          <cell r="AO48">
            <v>28824852.669285323</v>
          </cell>
          <cell r="AP48">
            <v>16253327</v>
          </cell>
          <cell r="AQ48">
            <v>0</v>
          </cell>
          <cell r="AR48">
            <v>12571525.669285323</v>
          </cell>
          <cell r="AT48">
            <v>11469546.568554018</v>
          </cell>
          <cell r="AU48">
            <v>7.0864689573460593E-2</v>
          </cell>
          <cell r="AV48">
            <v>6597987.7314694915</v>
          </cell>
          <cell r="AW48">
            <v>5111718</v>
          </cell>
          <cell r="AX48">
            <v>0</v>
          </cell>
          <cell r="AY48">
            <v>1486269.7314694915</v>
          </cell>
        </row>
        <row r="49">
          <cell r="A49" t="str">
            <v>200310990A</v>
          </cell>
          <cell r="B49" t="str">
            <v>ST JOHN BROKEN ARROW, INC</v>
          </cell>
          <cell r="C49" t="str">
            <v>Yes</v>
          </cell>
          <cell r="D49">
            <v>1</v>
          </cell>
          <cell r="E49">
            <v>12</v>
          </cell>
          <cell r="F49">
            <v>370235</v>
          </cell>
          <cell r="G49">
            <v>42370</v>
          </cell>
          <cell r="H49">
            <v>42735</v>
          </cell>
          <cell r="I49">
            <v>1</v>
          </cell>
          <cell r="J49">
            <v>6897323</v>
          </cell>
          <cell r="K49">
            <v>86788425</v>
          </cell>
          <cell r="L49">
            <v>2745604</v>
          </cell>
          <cell r="M49">
            <v>90179937</v>
          </cell>
          <cell r="N49">
            <v>39588616</v>
          </cell>
          <cell r="O49">
            <v>226199905</v>
          </cell>
          <cell r="P49">
            <v>64005390</v>
          </cell>
          <cell r="R49">
            <v>6897323</v>
          </cell>
          <cell r="S49">
            <v>86788425</v>
          </cell>
          <cell r="T49">
            <v>2745604</v>
          </cell>
          <cell r="U49">
            <v>90179937</v>
          </cell>
          <cell r="V49">
            <v>39588616</v>
          </cell>
          <cell r="X49">
            <v>226199905</v>
          </cell>
          <cell r="Z49">
            <v>226199905</v>
          </cell>
          <cell r="AA49">
            <v>64005390</v>
          </cell>
          <cell r="AC49">
            <v>226199905</v>
          </cell>
          <cell r="AD49">
            <v>27286157.759382259</v>
          </cell>
          <cell r="AE49">
            <v>36719232.240617737</v>
          </cell>
          <cell r="AF49">
            <v>96431352</v>
          </cell>
          <cell r="AG49">
            <v>129768553</v>
          </cell>
          <cell r="AH49">
            <v>0</v>
          </cell>
          <cell r="AI49">
            <v>64005390</v>
          </cell>
          <cell r="AJ49">
            <v>1920161.7</v>
          </cell>
          <cell r="AK49">
            <v>1</v>
          </cell>
          <cell r="AL49">
            <v>2521688.6474066922</v>
          </cell>
          <cell r="AM49">
            <v>492511.26</v>
          </cell>
          <cell r="AN49">
            <v>1.3695612425351569E-3</v>
          </cell>
          <cell r="AO49">
            <v>203652.01416811056</v>
          </cell>
          <cell r="AP49">
            <v>418140</v>
          </cell>
          <cell r="AQ49">
            <v>0</v>
          </cell>
          <cell r="AR49">
            <v>-214487.98583188944</v>
          </cell>
          <cell r="AT49">
            <v>2029177.3874066921</v>
          </cell>
          <cell r="AU49">
            <v>1.253728948991832E-2</v>
          </cell>
          <cell r="AV49">
            <v>816123.05050531402</v>
          </cell>
          <cell r="AW49">
            <v>904359</v>
          </cell>
          <cell r="AX49">
            <v>0</v>
          </cell>
          <cell r="AY49">
            <v>-88235.949494685978</v>
          </cell>
        </row>
        <row r="50">
          <cell r="A50" t="str">
            <v>100699400A</v>
          </cell>
          <cell r="B50" t="str">
            <v>ST JOHN MED CTR</v>
          </cell>
          <cell r="C50" t="str">
            <v>Yes</v>
          </cell>
          <cell r="D50">
            <v>1</v>
          </cell>
          <cell r="E50">
            <v>12</v>
          </cell>
          <cell r="F50">
            <v>370114</v>
          </cell>
          <cell r="G50">
            <v>42278</v>
          </cell>
          <cell r="H50">
            <v>42643</v>
          </cell>
          <cell r="I50">
            <v>1</v>
          </cell>
          <cell r="J50">
            <v>210510246</v>
          </cell>
          <cell r="K50">
            <v>814705729</v>
          </cell>
          <cell r="L50">
            <v>51080664</v>
          </cell>
          <cell r="M50">
            <v>647192846</v>
          </cell>
          <cell r="N50">
            <v>77899536</v>
          </cell>
          <cell r="O50">
            <v>1802443619</v>
          </cell>
          <cell r="P50">
            <v>549217867</v>
          </cell>
          <cell r="R50">
            <v>210510246</v>
          </cell>
          <cell r="S50">
            <v>814705729</v>
          </cell>
          <cell r="T50">
            <v>51080664</v>
          </cell>
          <cell r="U50">
            <v>647192846</v>
          </cell>
          <cell r="V50">
            <v>77899536</v>
          </cell>
          <cell r="X50">
            <v>1801389021</v>
          </cell>
          <cell r="Z50">
            <v>1802443619</v>
          </cell>
          <cell r="AA50">
            <v>549217867</v>
          </cell>
          <cell r="AC50">
            <v>1801389021</v>
          </cell>
          <cell r="AD50">
            <v>327955525.54304278</v>
          </cell>
          <cell r="AE50">
            <v>220940997.66678426</v>
          </cell>
          <cell r="AF50">
            <v>1076296639</v>
          </cell>
          <cell r="AG50">
            <v>725092382</v>
          </cell>
          <cell r="AH50">
            <v>0</v>
          </cell>
          <cell r="AI50">
            <v>548896523.20982707</v>
          </cell>
          <cell r="AJ50">
            <v>16466895.696294811</v>
          </cell>
          <cell r="AK50">
            <v>1</v>
          </cell>
          <cell r="AL50">
            <v>35904134.439667493</v>
          </cell>
          <cell r="AM50">
            <v>29540791.479999997</v>
          </cell>
          <cell r="AN50">
            <v>8.2146189073567119E-2</v>
          </cell>
          <cell r="AO50">
            <v>16851828.299644668</v>
          </cell>
          <cell r="AP50">
            <v>25080023</v>
          </cell>
          <cell r="AQ50">
            <v>0</v>
          </cell>
          <cell r="AR50">
            <v>-8228194.7003553323</v>
          </cell>
          <cell r="AT50">
            <v>6363342.9596674927</v>
          </cell>
          <cell r="AU50">
            <v>3.9315967792713971E-2</v>
          </cell>
          <cell r="AV50">
            <v>3665471.5399770113</v>
          </cell>
          <cell r="AW50">
            <v>2835998</v>
          </cell>
          <cell r="AX50">
            <v>0</v>
          </cell>
          <cell r="AY50">
            <v>829473.53997701127</v>
          </cell>
        </row>
        <row r="51">
          <cell r="A51" t="str">
            <v>200106410A</v>
          </cell>
          <cell r="B51" t="str">
            <v>ST JOHN OWASSO</v>
          </cell>
          <cell r="C51" t="str">
            <v>Yes</v>
          </cell>
          <cell r="D51">
            <v>1</v>
          </cell>
          <cell r="E51">
            <v>12</v>
          </cell>
          <cell r="F51">
            <v>370227</v>
          </cell>
          <cell r="G51">
            <v>42370</v>
          </cell>
          <cell r="H51">
            <v>42735</v>
          </cell>
          <cell r="I51">
            <v>1</v>
          </cell>
          <cell r="J51">
            <v>4022538</v>
          </cell>
          <cell r="K51">
            <v>18097026</v>
          </cell>
          <cell r="L51">
            <v>2721722</v>
          </cell>
          <cell r="M51">
            <v>58743828</v>
          </cell>
          <cell r="N51">
            <v>33733643</v>
          </cell>
          <cell r="O51">
            <v>117318757</v>
          </cell>
          <cell r="P51">
            <v>37861159</v>
          </cell>
          <cell r="R51">
            <v>4022538</v>
          </cell>
          <cell r="S51">
            <v>18097026</v>
          </cell>
          <cell r="T51">
            <v>2721722</v>
          </cell>
          <cell r="U51">
            <v>58743828</v>
          </cell>
          <cell r="V51">
            <v>33733643</v>
          </cell>
          <cell r="X51">
            <v>117318757</v>
          </cell>
          <cell r="Z51">
            <v>117318757</v>
          </cell>
          <cell r="AA51">
            <v>37861159</v>
          </cell>
          <cell r="AC51">
            <v>117318757</v>
          </cell>
          <cell r="AD51">
            <v>8016790.3501609219</v>
          </cell>
          <cell r="AE51">
            <v>29844368.649839081</v>
          </cell>
          <cell r="AF51">
            <v>24841286</v>
          </cell>
          <cell r="AG51">
            <v>92477471</v>
          </cell>
          <cell r="AH51">
            <v>0</v>
          </cell>
          <cell r="AI51">
            <v>37861159</v>
          </cell>
          <cell r="AJ51">
            <v>1135834.77</v>
          </cell>
          <cell r="AK51">
            <v>1</v>
          </cell>
          <cell r="AL51">
            <v>2666835.0918132951</v>
          </cell>
          <cell r="AM51">
            <v>1137883.28</v>
          </cell>
          <cell r="AN51">
            <v>3.1641933197969524E-3</v>
          </cell>
          <cell r="AO51">
            <v>1484731.8117159533</v>
          </cell>
          <cell r="AP51">
            <v>966059</v>
          </cell>
          <cell r="AQ51">
            <v>0</v>
          </cell>
          <cell r="AR51">
            <v>518672.81171595328</v>
          </cell>
          <cell r="AT51">
            <v>1528951.8118132954</v>
          </cell>
          <cell r="AU51">
            <v>9.4466415798849651E-3</v>
          </cell>
          <cell r="AV51">
            <v>665318.96226769919</v>
          </cell>
          <cell r="AW51">
            <v>681419</v>
          </cell>
          <cell r="AX51">
            <v>0</v>
          </cell>
          <cell r="AY51">
            <v>-16100.037732300814</v>
          </cell>
        </row>
        <row r="52">
          <cell r="A52" t="str">
            <v>100690020A</v>
          </cell>
          <cell r="B52" t="str">
            <v>ST MARY'S REGIONAL CTR</v>
          </cell>
          <cell r="C52" t="str">
            <v>Yes</v>
          </cell>
          <cell r="D52">
            <v>1</v>
          </cell>
          <cell r="E52">
            <v>12</v>
          </cell>
          <cell r="F52">
            <v>370026</v>
          </cell>
          <cell r="G52">
            <v>42370</v>
          </cell>
          <cell r="H52">
            <v>42735</v>
          </cell>
          <cell r="I52">
            <v>1</v>
          </cell>
          <cell r="J52">
            <v>60040662</v>
          </cell>
          <cell r="K52">
            <v>165460881</v>
          </cell>
          <cell r="L52">
            <v>9311906</v>
          </cell>
          <cell r="M52">
            <v>208801400</v>
          </cell>
          <cell r="N52">
            <v>22309672</v>
          </cell>
          <cell r="O52">
            <v>465924521</v>
          </cell>
          <cell r="P52">
            <v>100422955</v>
          </cell>
          <cell r="R52">
            <v>60040662</v>
          </cell>
          <cell r="S52">
            <v>165460881</v>
          </cell>
          <cell r="T52">
            <v>9311906</v>
          </cell>
          <cell r="U52">
            <v>208801400</v>
          </cell>
          <cell r="V52">
            <v>22309672</v>
          </cell>
          <cell r="X52">
            <v>465924521</v>
          </cell>
          <cell r="Z52">
            <v>465924521</v>
          </cell>
          <cell r="AA52">
            <v>100422955</v>
          </cell>
          <cell r="AC52">
            <v>465924521</v>
          </cell>
          <cell r="AD52">
            <v>50610473.069138587</v>
          </cell>
          <cell r="AE52">
            <v>49812481.930861413</v>
          </cell>
          <cell r="AF52">
            <v>234813449</v>
          </cell>
          <cell r="AG52">
            <v>231111072</v>
          </cell>
          <cell r="AH52">
            <v>0</v>
          </cell>
          <cell r="AI52">
            <v>100422955</v>
          </cell>
          <cell r="AJ52">
            <v>3012688.65</v>
          </cell>
          <cell r="AK52">
            <v>1</v>
          </cell>
          <cell r="AL52">
            <v>3466005.410018228</v>
          </cell>
          <cell r="AM52">
            <v>2094658.4300000002</v>
          </cell>
          <cell r="AN52">
            <v>5.8247663252968904E-3</v>
          </cell>
          <cell r="AO52">
            <v>1742816.8729233472</v>
          </cell>
          <cell r="AP52">
            <v>1778357</v>
          </cell>
          <cell r="AQ52">
            <v>0</v>
          </cell>
          <cell r="AR52">
            <v>-35540.127076652832</v>
          </cell>
          <cell r="AT52">
            <v>1371346.9800182278</v>
          </cell>
          <cell r="AU52">
            <v>8.472878806118838E-3</v>
          </cell>
          <cell r="AV52">
            <v>554193.59949905123</v>
          </cell>
          <cell r="AW52">
            <v>611178</v>
          </cell>
          <cell r="AX52">
            <v>0</v>
          </cell>
          <cell r="AY52">
            <v>-56984.400500948774</v>
          </cell>
        </row>
        <row r="53">
          <cell r="A53" t="str">
            <v>100740840B</v>
          </cell>
          <cell r="B53" t="str">
            <v>ST. ANTHONY SHAWNEE HOSPITAL</v>
          </cell>
          <cell r="C53" t="str">
            <v>Yes</v>
          </cell>
          <cell r="D53">
            <v>1</v>
          </cell>
          <cell r="E53">
            <v>12</v>
          </cell>
          <cell r="F53">
            <v>370149</v>
          </cell>
          <cell r="G53">
            <v>42370</v>
          </cell>
          <cell r="H53">
            <v>42735</v>
          </cell>
          <cell r="I53">
            <v>1</v>
          </cell>
          <cell r="J53">
            <v>20429215</v>
          </cell>
          <cell r="K53">
            <v>49599084</v>
          </cell>
          <cell r="L53">
            <v>2940574</v>
          </cell>
          <cell r="M53">
            <v>162547892</v>
          </cell>
          <cell r="N53">
            <v>106573005</v>
          </cell>
          <cell r="O53">
            <v>342089770</v>
          </cell>
          <cell r="P53">
            <v>93493907</v>
          </cell>
          <cell r="R53">
            <v>20429215</v>
          </cell>
          <cell r="S53">
            <v>49599084</v>
          </cell>
          <cell r="T53">
            <v>2940574</v>
          </cell>
          <cell r="U53">
            <v>162547892</v>
          </cell>
          <cell r="V53">
            <v>106573005</v>
          </cell>
          <cell r="X53">
            <v>342089770</v>
          </cell>
          <cell r="Z53">
            <v>342089770</v>
          </cell>
          <cell r="AA53">
            <v>93493907</v>
          </cell>
          <cell r="AC53">
            <v>342089770</v>
          </cell>
          <cell r="AD53">
            <v>19942557.844266467</v>
          </cell>
          <cell r="AE53">
            <v>73551349.155733541</v>
          </cell>
          <cell r="AF53">
            <v>72968873</v>
          </cell>
          <cell r="AG53">
            <v>269120897</v>
          </cell>
          <cell r="AH53">
            <v>0</v>
          </cell>
          <cell r="AI53">
            <v>93493907</v>
          </cell>
          <cell r="AJ53">
            <v>2804817.21</v>
          </cell>
          <cell r="AK53">
            <v>1</v>
          </cell>
          <cell r="AL53">
            <v>7868778.5515475459</v>
          </cell>
          <cell r="AM53">
            <v>3451464.3699999996</v>
          </cell>
          <cell r="AN53">
            <v>9.5977335241899282E-3</v>
          </cell>
          <cell r="AO53">
            <v>4557234.6715257335</v>
          </cell>
          <cell r="AP53">
            <v>2930281</v>
          </cell>
          <cell r="AQ53">
            <v>0</v>
          </cell>
          <cell r="AR53">
            <v>1626953.6715257335</v>
          </cell>
          <cell r="AT53">
            <v>4417314.1815475458</v>
          </cell>
          <cell r="AU53">
            <v>2.7292412681949318E-2</v>
          </cell>
          <cell r="AV53">
            <v>1304398.3993535927</v>
          </cell>
          <cell r="AW53">
            <v>1968697</v>
          </cell>
          <cell r="AX53">
            <v>0</v>
          </cell>
          <cell r="AY53">
            <v>-664298.60064640734</v>
          </cell>
        </row>
        <row r="54">
          <cell r="A54" t="str">
            <v>200006260A</v>
          </cell>
          <cell r="B54" t="str">
            <v>TULSA SPINE HOSPITAL</v>
          </cell>
          <cell r="C54" t="str">
            <v>Yes</v>
          </cell>
          <cell r="D54">
            <v>1</v>
          </cell>
          <cell r="E54">
            <v>12</v>
          </cell>
          <cell r="F54">
            <v>370216</v>
          </cell>
          <cell r="G54">
            <v>42370</v>
          </cell>
          <cell r="H54">
            <v>42735</v>
          </cell>
          <cell r="I54">
            <v>1</v>
          </cell>
          <cell r="J54">
            <v>2693700</v>
          </cell>
          <cell r="K54">
            <v>76126880</v>
          </cell>
          <cell r="L54">
            <v>18460</v>
          </cell>
          <cell r="M54">
            <v>158132374</v>
          </cell>
          <cell r="N54">
            <v>15972893</v>
          </cell>
          <cell r="O54">
            <v>252944307</v>
          </cell>
          <cell r="P54">
            <v>59471556</v>
          </cell>
          <cell r="R54">
            <v>2693700</v>
          </cell>
          <cell r="S54">
            <v>76126880</v>
          </cell>
          <cell r="T54">
            <v>18460</v>
          </cell>
          <cell r="U54">
            <v>158132374</v>
          </cell>
          <cell r="V54">
            <v>15972893</v>
          </cell>
          <cell r="X54">
            <v>252944307</v>
          </cell>
          <cell r="Z54">
            <v>252944307</v>
          </cell>
          <cell r="AA54">
            <v>59471556</v>
          </cell>
          <cell r="AC54">
            <v>252944307</v>
          </cell>
          <cell r="AD54">
            <v>18536413.955923665</v>
          </cell>
          <cell r="AE54">
            <v>40935142.044076338</v>
          </cell>
          <cell r="AF54">
            <v>78839040</v>
          </cell>
          <cell r="AG54">
            <v>174105267</v>
          </cell>
          <cell r="AH54">
            <v>0</v>
          </cell>
          <cell r="AI54">
            <v>59471556</v>
          </cell>
          <cell r="AJ54">
            <v>1784146.68</v>
          </cell>
          <cell r="AK54">
            <v>1</v>
          </cell>
          <cell r="AL54">
            <v>4269658.7166275578</v>
          </cell>
          <cell r="AM54">
            <v>423192.61</v>
          </cell>
          <cell r="AN54">
            <v>1.1768019207993256E-3</v>
          </cell>
          <cell r="AO54">
            <v>80938.02190913941</v>
          </cell>
          <cell r="AP54">
            <v>359289</v>
          </cell>
          <cell r="AQ54">
            <v>0</v>
          </cell>
          <cell r="AR54">
            <v>-278350.97809086059</v>
          </cell>
          <cell r="AT54">
            <v>3846466.1066275579</v>
          </cell>
          <cell r="AU54">
            <v>2.3765423068103367E-2</v>
          </cell>
          <cell r="AV54">
            <v>560168.25925286021</v>
          </cell>
          <cell r="AW54">
            <v>1714283</v>
          </cell>
          <cell r="AX54">
            <v>0</v>
          </cell>
          <cell r="AY54">
            <v>-1154114.7407471398</v>
          </cell>
        </row>
        <row r="55">
          <cell r="A55" t="str">
            <v>200028650A</v>
          </cell>
          <cell r="B55" t="str">
            <v>VALIR REHABILITATION HOSPITAL OF OKC</v>
          </cell>
          <cell r="C55" t="str">
            <v>No</v>
          </cell>
          <cell r="D55">
            <v>1</v>
          </cell>
          <cell r="E55">
            <v>12</v>
          </cell>
          <cell r="F55">
            <v>373025</v>
          </cell>
          <cell r="G55">
            <v>42370</v>
          </cell>
          <cell r="H55">
            <v>42735</v>
          </cell>
          <cell r="I55">
            <v>1</v>
          </cell>
          <cell r="J55">
            <v>14396699</v>
          </cell>
          <cell r="K55">
            <v>10753764</v>
          </cell>
          <cell r="L55">
            <v>0</v>
          </cell>
          <cell r="M55">
            <v>0</v>
          </cell>
          <cell r="N55">
            <v>1100015</v>
          </cell>
          <cell r="O55">
            <v>26250478</v>
          </cell>
          <cell r="P55">
            <v>14841226</v>
          </cell>
          <cell r="R55">
            <v>14396699</v>
          </cell>
          <cell r="S55">
            <v>10753764</v>
          </cell>
          <cell r="T55">
            <v>0</v>
          </cell>
          <cell r="U55">
            <v>0</v>
          </cell>
          <cell r="V55">
            <v>1100015</v>
          </cell>
          <cell r="X55">
            <v>26250478</v>
          </cell>
          <cell r="Z55">
            <v>26250478</v>
          </cell>
          <cell r="AA55">
            <v>14841226</v>
          </cell>
          <cell r="AC55">
            <v>26250478</v>
          </cell>
          <cell r="AD55">
            <v>14219310.80217427</v>
          </cell>
          <cell r="AE55">
            <v>621915.19782573101</v>
          </cell>
          <cell r="AF55">
            <v>25150463</v>
          </cell>
          <cell r="AG55">
            <v>1100015</v>
          </cell>
          <cell r="AH55">
            <v>0</v>
          </cell>
          <cell r="AI55">
            <v>14841226</v>
          </cell>
          <cell r="AJ55">
            <v>445236.77999999997</v>
          </cell>
          <cell r="AK55">
            <v>1</v>
          </cell>
          <cell r="AL55">
            <v>1653019.534257537</v>
          </cell>
          <cell r="AM55">
            <v>1645577.83</v>
          </cell>
          <cell r="AN55">
            <v>4.5759758214321987E-3</v>
          </cell>
          <cell r="AO55">
            <v>733643.47021664004</v>
          </cell>
          <cell r="AP55">
            <v>1397090</v>
          </cell>
          <cell r="AQ55">
            <v>0</v>
          </cell>
          <cell r="AR55">
            <v>-663446.52978335996</v>
          </cell>
          <cell r="AT55">
            <v>7441.7042575369169</v>
          </cell>
          <cell r="AU55">
            <v>4.597863210684343E-5</v>
          </cell>
          <cell r="AV55">
            <v>0</v>
          </cell>
          <cell r="AW55">
            <v>3317</v>
          </cell>
          <cell r="AX55">
            <v>0</v>
          </cell>
          <cell r="AY55">
            <v>-3317</v>
          </cell>
        </row>
        <row r="56">
          <cell r="A56" t="str">
            <v>200673510G</v>
          </cell>
          <cell r="B56" t="str">
            <v>WILLOW CREST HOSPITAL</v>
          </cell>
          <cell r="C56" t="str">
            <v>No</v>
          </cell>
          <cell r="D56">
            <v>1</v>
          </cell>
          <cell r="E56">
            <v>12</v>
          </cell>
          <cell r="F56">
            <v>374017</v>
          </cell>
          <cell r="G56">
            <v>42370</v>
          </cell>
          <cell r="H56">
            <v>42735</v>
          </cell>
          <cell r="I56">
            <v>1</v>
          </cell>
          <cell r="J56">
            <v>8552175</v>
          </cell>
          <cell r="K56">
            <v>4265350</v>
          </cell>
          <cell r="L56">
            <v>0</v>
          </cell>
          <cell r="M56">
            <v>0</v>
          </cell>
          <cell r="N56">
            <v>0</v>
          </cell>
          <cell r="O56">
            <v>12817525</v>
          </cell>
          <cell r="P56">
            <v>9999572</v>
          </cell>
          <cell r="R56">
            <v>8552175</v>
          </cell>
          <cell r="S56">
            <v>4265350</v>
          </cell>
          <cell r="T56">
            <v>0</v>
          </cell>
          <cell r="U56">
            <v>0</v>
          </cell>
          <cell r="V56">
            <v>0</v>
          </cell>
          <cell r="X56">
            <v>12817525</v>
          </cell>
          <cell r="Z56">
            <v>12817525</v>
          </cell>
          <cell r="AA56">
            <v>9999572</v>
          </cell>
          <cell r="AC56">
            <v>12817525</v>
          </cell>
          <cell r="AD56">
            <v>9999572</v>
          </cell>
          <cell r="AE56">
            <v>0</v>
          </cell>
          <cell r="AF56">
            <v>12817525</v>
          </cell>
          <cell r="AG56">
            <v>0</v>
          </cell>
          <cell r="AH56">
            <v>0</v>
          </cell>
          <cell r="AI56">
            <v>9999572</v>
          </cell>
          <cell r="AJ56">
            <v>299987.15999999997</v>
          </cell>
          <cell r="AK56">
            <v>1</v>
          </cell>
          <cell r="AL56">
            <v>749537.88999999966</v>
          </cell>
          <cell r="AM56">
            <v>749537.88999999966</v>
          </cell>
          <cell r="AN56">
            <v>2.0842935529140579E-3</v>
          </cell>
          <cell r="AO56">
            <v>48909.887116793194</v>
          </cell>
          <cell r="AP56">
            <v>636355</v>
          </cell>
          <cell r="AQ56">
            <v>0</v>
          </cell>
          <cell r="AR56">
            <v>-587445.11288320681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</row>
        <row r="57">
          <cell r="A57" t="str">
            <v>200019120A</v>
          </cell>
          <cell r="B57" t="str">
            <v>WOODWARD HEALTH SYSTEM LLC</v>
          </cell>
          <cell r="C57" t="str">
            <v>Yes</v>
          </cell>
          <cell r="D57">
            <v>1</v>
          </cell>
          <cell r="E57">
            <v>12</v>
          </cell>
          <cell r="F57">
            <v>370002</v>
          </cell>
          <cell r="G57">
            <v>42156</v>
          </cell>
          <cell r="H57">
            <v>42521</v>
          </cell>
          <cell r="I57">
            <v>1</v>
          </cell>
          <cell r="J57">
            <v>5914461</v>
          </cell>
          <cell r="K57">
            <v>34349121</v>
          </cell>
          <cell r="L57">
            <v>2948248</v>
          </cell>
          <cell r="M57">
            <v>103835244</v>
          </cell>
          <cell r="N57">
            <v>21752683</v>
          </cell>
          <cell r="O57">
            <v>173176253</v>
          </cell>
          <cell r="P57">
            <v>48396857</v>
          </cell>
          <cell r="R57">
            <v>5914461</v>
          </cell>
          <cell r="S57">
            <v>34349121</v>
          </cell>
          <cell r="T57">
            <v>2948248</v>
          </cell>
          <cell r="U57">
            <v>103835244</v>
          </cell>
          <cell r="V57">
            <v>21752683</v>
          </cell>
          <cell r="X57">
            <v>168799757</v>
          </cell>
          <cell r="Z57">
            <v>173176253</v>
          </cell>
          <cell r="AA57">
            <v>48396857</v>
          </cell>
          <cell r="AC57">
            <v>168799757</v>
          </cell>
          <cell r="AD57">
            <v>12076232.86097032</v>
          </cell>
          <cell r="AE57">
            <v>35097542.755734757</v>
          </cell>
          <cell r="AF57">
            <v>43211830</v>
          </cell>
          <cell r="AG57">
            <v>125587927</v>
          </cell>
          <cell r="AH57">
            <v>0</v>
          </cell>
          <cell r="AI57">
            <v>47173775.616705075</v>
          </cell>
          <cell r="AJ57">
            <v>1415213.2685011523</v>
          </cell>
          <cell r="AK57">
            <v>1</v>
          </cell>
          <cell r="AL57">
            <v>2709944.8491764897</v>
          </cell>
          <cell r="AM57">
            <v>1216528.5699999998</v>
          </cell>
          <cell r="AN57">
            <v>3.3828878956162693E-3</v>
          </cell>
          <cell r="AO57">
            <v>1382010.0858999416</v>
          </cell>
          <cell r="AP57">
            <v>1032828</v>
          </cell>
          <cell r="AQ57">
            <v>0</v>
          </cell>
          <cell r="AR57">
            <v>349182.08589994162</v>
          </cell>
          <cell r="AT57">
            <v>1493416.2791764897</v>
          </cell>
          <cell r="AU57">
            <v>9.227084993747638E-3</v>
          </cell>
          <cell r="AV57">
            <v>873353.32555318158</v>
          </cell>
          <cell r="AW57">
            <v>665582</v>
          </cell>
          <cell r="AX57">
            <v>0</v>
          </cell>
          <cell r="AY57">
            <v>207771.32555318158</v>
          </cell>
        </row>
        <row r="59">
          <cell r="B59" t="str">
            <v>Private Taxed (Included above)</v>
          </cell>
        </row>
        <row r="60">
          <cell r="A60" t="str">
            <v>200285100B</v>
          </cell>
          <cell r="B60" t="str">
            <v>INTEGRIS BASS BEHAVIORAL</v>
          </cell>
          <cell r="C60" t="str">
            <v>No</v>
          </cell>
          <cell r="D60">
            <v>1</v>
          </cell>
          <cell r="E60">
            <v>12</v>
          </cell>
          <cell r="F60">
            <v>370016</v>
          </cell>
          <cell r="G60">
            <v>42186</v>
          </cell>
          <cell r="H60">
            <v>42551</v>
          </cell>
          <cell r="I60">
            <v>1</v>
          </cell>
          <cell r="J60">
            <v>38990767</v>
          </cell>
          <cell r="K60">
            <v>147924972</v>
          </cell>
          <cell r="L60">
            <v>0</v>
          </cell>
          <cell r="M60">
            <v>204720251</v>
          </cell>
          <cell r="N60">
            <v>0</v>
          </cell>
          <cell r="O60">
            <v>403284002</v>
          </cell>
          <cell r="P60">
            <v>101380649</v>
          </cell>
          <cell r="R60">
            <v>38990767</v>
          </cell>
          <cell r="S60">
            <v>147924972</v>
          </cell>
          <cell r="T60">
            <v>0</v>
          </cell>
          <cell r="U60">
            <v>204720251</v>
          </cell>
          <cell r="V60">
            <v>0</v>
          </cell>
          <cell r="X60">
            <v>391635990</v>
          </cell>
          <cell r="Z60">
            <v>403284002</v>
          </cell>
          <cell r="AA60">
            <v>101380649</v>
          </cell>
          <cell r="AC60">
            <v>391635990</v>
          </cell>
          <cell r="AD60">
            <v>46988322.953943044</v>
          </cell>
          <cell r="AE60">
            <v>51464158.773704335</v>
          </cell>
          <cell r="AF60">
            <v>186915739</v>
          </cell>
          <cell r="AG60">
            <v>204720251</v>
          </cell>
          <cell r="AH60">
            <v>0</v>
          </cell>
          <cell r="AI60">
            <v>0</v>
          </cell>
          <cell r="AJ60">
            <v>0</v>
          </cell>
          <cell r="AK60">
            <v>1</v>
          </cell>
          <cell r="AL60">
            <v>2801255.22</v>
          </cell>
          <cell r="AM60">
            <v>2801255.22</v>
          </cell>
          <cell r="AN60">
            <v>7.7896504940035173E-3</v>
          </cell>
          <cell r="AO60">
            <v>243067.13583334535</v>
          </cell>
          <cell r="AP60">
            <v>2378255</v>
          </cell>
          <cell r="AQ60">
            <v>0</v>
          </cell>
          <cell r="AR60">
            <v>-2135187.8641666546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</row>
        <row r="61">
          <cell r="A61" t="str">
            <v>200285100C</v>
          </cell>
          <cell r="B61" t="str">
            <v>INTEGRIS BASS BEHAVIORAL</v>
          </cell>
          <cell r="C61" t="str">
            <v>No</v>
          </cell>
          <cell r="D61">
            <v>1</v>
          </cell>
          <cell r="E61">
            <v>12</v>
          </cell>
          <cell r="F61">
            <v>370016</v>
          </cell>
          <cell r="G61">
            <v>42186</v>
          </cell>
          <cell r="H61">
            <v>42551</v>
          </cell>
          <cell r="I61">
            <v>1</v>
          </cell>
          <cell r="J61">
            <v>38990767</v>
          </cell>
          <cell r="K61">
            <v>147924972</v>
          </cell>
          <cell r="L61">
            <v>0</v>
          </cell>
          <cell r="M61">
            <v>204720251</v>
          </cell>
          <cell r="N61">
            <v>0</v>
          </cell>
          <cell r="O61">
            <v>403284002</v>
          </cell>
          <cell r="P61">
            <v>101380649</v>
          </cell>
          <cell r="R61">
            <v>38990767</v>
          </cell>
          <cell r="S61">
            <v>147924972</v>
          </cell>
          <cell r="T61">
            <v>0</v>
          </cell>
          <cell r="U61">
            <v>204720251</v>
          </cell>
          <cell r="V61">
            <v>0</v>
          </cell>
          <cell r="X61">
            <v>391635990</v>
          </cell>
          <cell r="Z61">
            <v>403284002</v>
          </cell>
          <cell r="AA61">
            <v>101380649</v>
          </cell>
          <cell r="AC61">
            <v>391635990</v>
          </cell>
          <cell r="AD61">
            <v>46988322.953943044</v>
          </cell>
          <cell r="AE61">
            <v>51464158.773704335</v>
          </cell>
          <cell r="AF61">
            <v>186915739</v>
          </cell>
          <cell r="AG61">
            <v>204720251</v>
          </cell>
          <cell r="AH61">
            <v>0</v>
          </cell>
          <cell r="AI61">
            <v>0</v>
          </cell>
          <cell r="AJ61">
            <v>0</v>
          </cell>
          <cell r="AK61">
            <v>1</v>
          </cell>
          <cell r="AL61">
            <v>212687.01</v>
          </cell>
          <cell r="AM61">
            <v>212687.01</v>
          </cell>
          <cell r="AN61">
            <v>5.9143396170614933E-4</v>
          </cell>
          <cell r="AO61">
            <v>85913.808575173956</v>
          </cell>
          <cell r="AP61">
            <v>180570</v>
          </cell>
          <cell r="AQ61">
            <v>0</v>
          </cell>
          <cell r="AR61">
            <v>-94656.191424826044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</row>
        <row r="62">
          <cell r="A62" t="str">
            <v>100697950L</v>
          </cell>
          <cell r="B62" t="str">
            <v>SOUTHWESTERN MEDICAL CENTE</v>
          </cell>
          <cell r="C62" t="str">
            <v>No</v>
          </cell>
          <cell r="D62">
            <v>1</v>
          </cell>
          <cell r="E62">
            <v>12</v>
          </cell>
          <cell r="F62">
            <v>370097</v>
          </cell>
          <cell r="G62">
            <v>42309</v>
          </cell>
          <cell r="H62">
            <v>42674</v>
          </cell>
          <cell r="I62">
            <v>1</v>
          </cell>
          <cell r="J62">
            <v>44651079</v>
          </cell>
          <cell r="K62">
            <v>123269192</v>
          </cell>
          <cell r="L62">
            <v>2762561</v>
          </cell>
          <cell r="M62">
            <v>18304804</v>
          </cell>
          <cell r="N62">
            <v>170285110</v>
          </cell>
          <cell r="O62">
            <v>359272746</v>
          </cell>
          <cell r="P62">
            <v>83191889</v>
          </cell>
          <cell r="R62">
            <v>44651079</v>
          </cell>
          <cell r="S62">
            <v>123269192</v>
          </cell>
          <cell r="T62">
            <v>2762561</v>
          </cell>
          <cell r="U62">
            <v>18304804</v>
          </cell>
          <cell r="V62">
            <v>170285110</v>
          </cell>
          <cell r="X62">
            <v>359272746</v>
          </cell>
          <cell r="Z62">
            <v>359272746</v>
          </cell>
          <cell r="AA62">
            <v>83191889</v>
          </cell>
          <cell r="AC62">
            <v>359272746</v>
          </cell>
          <cell r="AD62">
            <v>39522695.144678876</v>
          </cell>
          <cell r="AE62">
            <v>43669193.855321117</v>
          </cell>
          <cell r="AF62">
            <v>170682832</v>
          </cell>
          <cell r="AG62">
            <v>188589914</v>
          </cell>
          <cell r="AH62">
            <v>0</v>
          </cell>
          <cell r="AI62">
            <v>0</v>
          </cell>
          <cell r="AJ62">
            <v>0</v>
          </cell>
          <cell r="AK62">
            <v>1</v>
          </cell>
          <cell r="AL62">
            <v>3323317.1</v>
          </cell>
          <cell r="AM62">
            <v>3323317.1</v>
          </cell>
          <cell r="AN62">
            <v>9.2413852564798907E-3</v>
          </cell>
          <cell r="AO62">
            <v>499046.92380088009</v>
          </cell>
          <cell r="AP62">
            <v>2821484</v>
          </cell>
          <cell r="AQ62">
            <v>0</v>
          </cell>
          <cell r="AR62">
            <v>-2322437.0761991199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</row>
        <row r="63">
          <cell r="A63" t="str">
            <v>100738360O</v>
          </cell>
          <cell r="B63" t="str">
            <v xml:space="preserve">PARKSIDE INC RTC </v>
          </cell>
          <cell r="C63" t="str">
            <v>No</v>
          </cell>
          <cell r="D63">
            <v>1</v>
          </cell>
          <cell r="E63">
            <v>12</v>
          </cell>
          <cell r="F63">
            <v>374021</v>
          </cell>
          <cell r="G63">
            <v>42370</v>
          </cell>
          <cell r="H63">
            <v>42735</v>
          </cell>
          <cell r="I63">
            <v>1</v>
          </cell>
          <cell r="J63">
            <v>23113587</v>
          </cell>
          <cell r="K63">
            <v>0</v>
          </cell>
          <cell r="L63">
            <v>0</v>
          </cell>
          <cell r="M63">
            <v>1424555</v>
          </cell>
          <cell r="N63">
            <v>148586</v>
          </cell>
          <cell r="O63">
            <v>24686728</v>
          </cell>
          <cell r="P63">
            <v>10417319</v>
          </cell>
          <cell r="R63">
            <v>23113587</v>
          </cell>
          <cell r="S63">
            <v>0</v>
          </cell>
          <cell r="T63">
            <v>0</v>
          </cell>
          <cell r="U63">
            <v>1424555</v>
          </cell>
          <cell r="V63">
            <v>148586</v>
          </cell>
          <cell r="X63">
            <v>24686728</v>
          </cell>
          <cell r="Z63">
            <v>24686728</v>
          </cell>
          <cell r="AA63">
            <v>10417319</v>
          </cell>
          <cell r="AC63">
            <v>24686728</v>
          </cell>
          <cell r="AD63">
            <v>9753484.0993611235</v>
          </cell>
          <cell r="AE63">
            <v>663834.90063887765</v>
          </cell>
          <cell r="AF63">
            <v>23113587</v>
          </cell>
          <cell r="AG63">
            <v>1573141</v>
          </cell>
          <cell r="AH63">
            <v>0</v>
          </cell>
          <cell r="AI63">
            <v>0</v>
          </cell>
          <cell r="AJ63">
            <v>0</v>
          </cell>
          <cell r="AK63">
            <v>1</v>
          </cell>
          <cell r="AL63">
            <v>1718097.0549999999</v>
          </cell>
          <cell r="AM63">
            <v>1718097.0549999999</v>
          </cell>
          <cell r="AN63">
            <v>4.7776352106991297E-3</v>
          </cell>
          <cell r="AO63">
            <v>1669983.4076801748</v>
          </cell>
          <cell r="AP63">
            <v>1458658</v>
          </cell>
          <cell r="AQ63">
            <v>0</v>
          </cell>
          <cell r="AR63">
            <v>211325.4076801748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</row>
        <row r="64">
          <cell r="A64" t="str">
            <v>100699540P</v>
          </cell>
          <cell r="B64" t="str">
            <v xml:space="preserve">POSITIVE OUTCOMES RTC </v>
          </cell>
          <cell r="C64" t="str">
            <v>No</v>
          </cell>
          <cell r="D64">
            <v>1</v>
          </cell>
          <cell r="E64">
            <v>12</v>
          </cell>
          <cell r="F64">
            <v>370037</v>
          </cell>
          <cell r="G64">
            <v>42370</v>
          </cell>
          <cell r="H64">
            <v>42735</v>
          </cell>
          <cell r="I64">
            <v>1</v>
          </cell>
          <cell r="J64">
            <v>221014454</v>
          </cell>
          <cell r="K64">
            <v>739250550</v>
          </cell>
          <cell r="L64">
            <v>35928902</v>
          </cell>
          <cell r="M64">
            <v>759601615</v>
          </cell>
          <cell r="N64">
            <v>399442009</v>
          </cell>
          <cell r="O64">
            <v>2155237530</v>
          </cell>
          <cell r="P64">
            <v>454480464</v>
          </cell>
          <cell r="R64">
            <v>221014454</v>
          </cell>
          <cell r="S64">
            <v>739250550</v>
          </cell>
          <cell r="T64">
            <v>35928902</v>
          </cell>
          <cell r="U64">
            <v>759601615</v>
          </cell>
          <cell r="V64">
            <v>399442009</v>
          </cell>
          <cell r="X64">
            <v>2155237530</v>
          </cell>
          <cell r="Z64">
            <v>2155237530</v>
          </cell>
          <cell r="AA64">
            <v>454480464</v>
          </cell>
          <cell r="AC64">
            <v>2155237530</v>
          </cell>
          <cell r="AD64">
            <v>210069963.2085807</v>
          </cell>
          <cell r="AE64">
            <v>244410500.79141927</v>
          </cell>
          <cell r="AF64">
            <v>996193906</v>
          </cell>
          <cell r="AG64">
            <v>1159043624</v>
          </cell>
          <cell r="AH64">
            <v>0</v>
          </cell>
          <cell r="AI64">
            <v>0</v>
          </cell>
          <cell r="AJ64">
            <v>0</v>
          </cell>
          <cell r="AK64">
            <v>1</v>
          </cell>
          <cell r="AL64">
            <v>2658449.84</v>
          </cell>
          <cell r="AM64">
            <v>2658449.84</v>
          </cell>
          <cell r="AN64">
            <v>7.3925413727348871E-3</v>
          </cell>
          <cell r="AO64">
            <v>36098.733897209633</v>
          </cell>
          <cell r="AP64">
            <v>2257014</v>
          </cell>
          <cell r="AQ64">
            <v>0</v>
          </cell>
          <cell r="AR64">
            <v>-2220915.2661027904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</row>
        <row r="65">
          <cell r="A65" t="str">
            <v>100699540I</v>
          </cell>
          <cell r="B65" t="str">
            <v>ST ANTHONY HOSPITAL</v>
          </cell>
          <cell r="C65" t="str">
            <v>No</v>
          </cell>
          <cell r="D65">
            <v>1</v>
          </cell>
          <cell r="E65">
            <v>12</v>
          </cell>
          <cell r="F65">
            <v>370037</v>
          </cell>
          <cell r="G65">
            <v>42370</v>
          </cell>
          <cell r="H65">
            <v>42735</v>
          </cell>
          <cell r="I65">
            <v>1</v>
          </cell>
          <cell r="J65">
            <v>221014454</v>
          </cell>
          <cell r="K65">
            <v>739250550</v>
          </cell>
          <cell r="L65">
            <v>35928902</v>
          </cell>
          <cell r="M65">
            <v>759601615</v>
          </cell>
          <cell r="N65">
            <v>399442009</v>
          </cell>
          <cell r="O65">
            <v>2155237530</v>
          </cell>
          <cell r="P65">
            <v>454480464</v>
          </cell>
          <cell r="R65">
            <v>221014454</v>
          </cell>
          <cell r="S65">
            <v>739250550</v>
          </cell>
          <cell r="T65">
            <v>35928902</v>
          </cell>
          <cell r="U65">
            <v>759601615</v>
          </cell>
          <cell r="V65">
            <v>399442009</v>
          </cell>
          <cell r="X65">
            <v>2155237530</v>
          </cell>
          <cell r="Z65">
            <v>2155237530</v>
          </cell>
          <cell r="AA65">
            <v>454480464</v>
          </cell>
          <cell r="AC65">
            <v>2155237530</v>
          </cell>
          <cell r="AD65">
            <v>210069963.2085807</v>
          </cell>
          <cell r="AE65">
            <v>244410500.79141927</v>
          </cell>
          <cell r="AF65">
            <v>996193906</v>
          </cell>
          <cell r="AG65">
            <v>1159043624</v>
          </cell>
          <cell r="AH65">
            <v>0</v>
          </cell>
          <cell r="AI65">
            <v>0</v>
          </cell>
          <cell r="AJ65">
            <v>0</v>
          </cell>
          <cell r="AK65">
            <v>1</v>
          </cell>
          <cell r="AL65">
            <v>3555416.86</v>
          </cell>
          <cell r="AM65">
            <v>3555416.86</v>
          </cell>
          <cell r="AN65">
            <v>9.8868016388336897E-3</v>
          </cell>
          <cell r="AO65">
            <v>-220017.89195257844</v>
          </cell>
          <cell r="AP65">
            <v>3018536</v>
          </cell>
          <cell r="AQ65">
            <v>0</v>
          </cell>
          <cell r="AR65">
            <v>-3238553.8919525784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</row>
        <row r="66">
          <cell r="A66" t="str">
            <v>100699540H</v>
          </cell>
          <cell r="B66" t="str">
            <v>ST ANTHONY HOSPITAL RTC</v>
          </cell>
          <cell r="C66" t="str">
            <v>No</v>
          </cell>
          <cell r="D66">
            <v>1</v>
          </cell>
          <cell r="E66">
            <v>12</v>
          </cell>
          <cell r="F66">
            <v>370037</v>
          </cell>
          <cell r="G66">
            <v>42370</v>
          </cell>
          <cell r="H66">
            <v>42735</v>
          </cell>
          <cell r="I66">
            <v>1</v>
          </cell>
          <cell r="J66">
            <v>221014454</v>
          </cell>
          <cell r="K66">
            <v>739250550</v>
          </cell>
          <cell r="L66">
            <v>35928902</v>
          </cell>
          <cell r="M66">
            <v>759601615</v>
          </cell>
          <cell r="N66">
            <v>399442009</v>
          </cell>
          <cell r="O66">
            <v>2155237530</v>
          </cell>
          <cell r="P66">
            <v>454480464</v>
          </cell>
          <cell r="R66">
            <v>221014454</v>
          </cell>
          <cell r="S66">
            <v>739250550</v>
          </cell>
          <cell r="T66">
            <v>35928902</v>
          </cell>
          <cell r="U66">
            <v>759601615</v>
          </cell>
          <cell r="V66">
            <v>399442009</v>
          </cell>
          <cell r="X66">
            <v>2155237530</v>
          </cell>
          <cell r="Z66">
            <v>2155237530</v>
          </cell>
          <cell r="AA66">
            <v>454480464</v>
          </cell>
          <cell r="AC66">
            <v>2155237530</v>
          </cell>
          <cell r="AD66">
            <v>210069963.2085807</v>
          </cell>
          <cell r="AE66">
            <v>244410500.79141927</v>
          </cell>
          <cell r="AF66">
            <v>996193906</v>
          </cell>
          <cell r="AG66">
            <v>1159043624</v>
          </cell>
          <cell r="AH66">
            <v>0</v>
          </cell>
          <cell r="AI66">
            <v>0</v>
          </cell>
          <cell r="AJ66">
            <v>0</v>
          </cell>
          <cell r="AK66">
            <v>1</v>
          </cell>
          <cell r="AL66">
            <v>7192329.459999999</v>
          </cell>
          <cell r="AM66">
            <v>7192329.459999999</v>
          </cell>
          <cell r="AN66">
            <v>2.0000224303419606E-2</v>
          </cell>
          <cell r="AO66">
            <v>-1007080.1691152956</v>
          </cell>
          <cell r="AP66">
            <v>6106261</v>
          </cell>
          <cell r="AQ66">
            <v>0</v>
          </cell>
          <cell r="AR66">
            <v>-7113341.1691152956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</row>
        <row r="67">
          <cell r="A67" t="str">
            <v>200673510E</v>
          </cell>
          <cell r="B67" t="str">
            <v>WILLOW CREST HOSPITAL-RTC</v>
          </cell>
          <cell r="C67" t="str">
            <v>No</v>
          </cell>
          <cell r="D67">
            <v>1</v>
          </cell>
          <cell r="E67">
            <v>12</v>
          </cell>
          <cell r="F67">
            <v>374017</v>
          </cell>
          <cell r="G67">
            <v>42370</v>
          </cell>
          <cell r="H67">
            <v>42735</v>
          </cell>
          <cell r="I67">
            <v>1</v>
          </cell>
          <cell r="J67">
            <v>8552175</v>
          </cell>
          <cell r="K67">
            <v>4265350</v>
          </cell>
          <cell r="L67">
            <v>0</v>
          </cell>
          <cell r="M67">
            <v>0</v>
          </cell>
          <cell r="N67">
            <v>0</v>
          </cell>
          <cell r="O67">
            <v>12817525</v>
          </cell>
          <cell r="P67">
            <v>9999572</v>
          </cell>
          <cell r="R67">
            <v>8552175</v>
          </cell>
          <cell r="S67">
            <v>4265350</v>
          </cell>
          <cell r="T67">
            <v>0</v>
          </cell>
          <cell r="U67">
            <v>0</v>
          </cell>
          <cell r="V67">
            <v>0</v>
          </cell>
          <cell r="X67">
            <v>12817525</v>
          </cell>
          <cell r="Z67">
            <v>12817525</v>
          </cell>
          <cell r="AA67">
            <v>9999572</v>
          </cell>
          <cell r="AC67">
            <v>12817525</v>
          </cell>
          <cell r="AD67">
            <v>9999572</v>
          </cell>
          <cell r="AE67">
            <v>0</v>
          </cell>
          <cell r="AF67">
            <v>12817525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1</v>
          </cell>
          <cell r="AL67">
            <v>3842652.3400000003</v>
          </cell>
          <cell r="AM67">
            <v>3842652.3400000003</v>
          </cell>
          <cell r="AN67">
            <v>1.068553785633455E-2</v>
          </cell>
          <cell r="AO67">
            <v>1836703.2804933917</v>
          </cell>
          <cell r="AP67">
            <v>3262398</v>
          </cell>
          <cell r="AQ67">
            <v>0</v>
          </cell>
          <cell r="AR67">
            <v>-1425694.7195066083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</row>
        <row r="68">
          <cell r="A68" t="str">
            <v>100806400X</v>
          </cell>
          <cell r="B68" t="str">
            <v>WILLOW VIEW HOSP</v>
          </cell>
          <cell r="C68" t="str">
            <v>Yes</v>
          </cell>
          <cell r="D68">
            <v>1</v>
          </cell>
          <cell r="E68">
            <v>12</v>
          </cell>
          <cell r="F68">
            <v>370028</v>
          </cell>
          <cell r="G68">
            <v>42186</v>
          </cell>
          <cell r="H68">
            <v>42551</v>
          </cell>
          <cell r="I68">
            <v>1</v>
          </cell>
          <cell r="J68">
            <v>304163014</v>
          </cell>
          <cell r="K68">
            <v>1378055917</v>
          </cell>
          <cell r="L68">
            <v>0</v>
          </cell>
          <cell r="M68">
            <v>1105149578</v>
          </cell>
          <cell r="N68">
            <v>110576</v>
          </cell>
          <cell r="O68">
            <v>2874439970</v>
          </cell>
          <cell r="P68">
            <v>701369428</v>
          </cell>
          <cell r="R68">
            <v>304163014</v>
          </cell>
          <cell r="S68">
            <v>1378055917</v>
          </cell>
          <cell r="T68">
            <v>0</v>
          </cell>
          <cell r="U68">
            <v>1105149578</v>
          </cell>
          <cell r="V68">
            <v>110576</v>
          </cell>
          <cell r="X68">
            <v>2787479085</v>
          </cell>
          <cell r="Z68">
            <v>2874439970</v>
          </cell>
          <cell r="AA68">
            <v>701369428</v>
          </cell>
          <cell r="AC68">
            <v>2787479085</v>
          </cell>
          <cell r="AD68">
            <v>410464974.64556253</v>
          </cell>
          <cell r="AE68">
            <v>269685813.61682492</v>
          </cell>
          <cell r="AF68">
            <v>1682218931</v>
          </cell>
          <cell r="AG68">
            <v>1105260154</v>
          </cell>
          <cell r="AH68">
            <v>0</v>
          </cell>
          <cell r="AI68">
            <v>0</v>
          </cell>
          <cell r="AJ68">
            <v>0</v>
          </cell>
          <cell r="AK68">
            <v>1</v>
          </cell>
          <cell r="AL68">
            <v>592296.97</v>
          </cell>
          <cell r="AM68">
            <v>592296.97</v>
          </cell>
          <cell r="AN68">
            <v>1.6470424943848157E-3</v>
          </cell>
          <cell r="AO68">
            <v>3020181.5031685289</v>
          </cell>
          <cell r="AP68">
            <v>502858</v>
          </cell>
          <cell r="AQ68">
            <v>0</v>
          </cell>
          <cell r="AR68">
            <v>2517323.5031685289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</row>
        <row r="69">
          <cell r="A69" t="str">
            <v>100689250A</v>
          </cell>
          <cell r="B69" t="str">
            <v>WILLOW VIEW HOSP RTC</v>
          </cell>
          <cell r="C69" t="str">
            <v>No</v>
          </cell>
          <cell r="D69">
            <v>1</v>
          </cell>
          <cell r="E69">
            <v>12</v>
          </cell>
          <cell r="F69">
            <v>370028</v>
          </cell>
          <cell r="G69">
            <v>42186</v>
          </cell>
          <cell r="H69">
            <v>42551</v>
          </cell>
          <cell r="I69">
            <v>1</v>
          </cell>
          <cell r="J69">
            <v>304163014</v>
          </cell>
          <cell r="K69">
            <v>1378055917</v>
          </cell>
          <cell r="L69">
            <v>0</v>
          </cell>
          <cell r="M69">
            <v>1105149578</v>
          </cell>
          <cell r="N69">
            <v>110576</v>
          </cell>
          <cell r="O69">
            <v>2874439970</v>
          </cell>
          <cell r="P69">
            <v>701369428</v>
          </cell>
          <cell r="R69">
            <v>304163014</v>
          </cell>
          <cell r="S69">
            <v>1378055917</v>
          </cell>
          <cell r="T69">
            <v>0</v>
          </cell>
          <cell r="U69">
            <v>1105149578</v>
          </cell>
          <cell r="V69">
            <v>110576</v>
          </cell>
          <cell r="X69">
            <v>2787479085</v>
          </cell>
          <cell r="Z69">
            <v>2874439970</v>
          </cell>
          <cell r="AA69">
            <v>701369428</v>
          </cell>
          <cell r="AC69">
            <v>2787479085</v>
          </cell>
          <cell r="AD69">
            <v>410464974.64556253</v>
          </cell>
          <cell r="AE69">
            <v>269685813.61682492</v>
          </cell>
          <cell r="AF69">
            <v>1682218931</v>
          </cell>
          <cell r="AG69">
            <v>1105260154</v>
          </cell>
          <cell r="AH69">
            <v>0</v>
          </cell>
          <cell r="AI69">
            <v>0</v>
          </cell>
          <cell r="AJ69">
            <v>0</v>
          </cell>
          <cell r="AK69">
            <v>1</v>
          </cell>
          <cell r="AL69">
            <v>4117479.73</v>
          </cell>
          <cell r="AM69">
            <v>4117479.73</v>
          </cell>
          <cell r="AN69">
            <v>1.1449770011617851E-2</v>
          </cell>
          <cell r="AO69">
            <v>-1754025.7642582548</v>
          </cell>
          <cell r="AP69">
            <v>3495725</v>
          </cell>
          <cell r="AQ69">
            <v>0</v>
          </cell>
          <cell r="AR69">
            <v>-5249750.7642582543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</row>
        <row r="70">
          <cell r="A70" t="str">
            <v>100689250B</v>
          </cell>
          <cell r="B70" t="str">
            <v>WILLOW VIEW HOSPITAL RTC</v>
          </cell>
          <cell r="C70" t="str">
            <v>No</v>
          </cell>
          <cell r="D70">
            <v>1</v>
          </cell>
          <cell r="E70">
            <v>12</v>
          </cell>
          <cell r="F70">
            <v>370028</v>
          </cell>
          <cell r="G70">
            <v>42186</v>
          </cell>
          <cell r="H70">
            <v>42551</v>
          </cell>
          <cell r="I70">
            <v>1</v>
          </cell>
          <cell r="J70">
            <v>304163014</v>
          </cell>
          <cell r="K70">
            <v>1378055917</v>
          </cell>
          <cell r="L70">
            <v>0</v>
          </cell>
          <cell r="M70">
            <v>1105149578</v>
          </cell>
          <cell r="N70">
            <v>110576</v>
          </cell>
          <cell r="O70">
            <v>2874439970</v>
          </cell>
          <cell r="P70">
            <v>701369428</v>
          </cell>
          <cell r="R70">
            <v>304163014</v>
          </cell>
          <cell r="S70">
            <v>1378055917</v>
          </cell>
          <cell r="T70">
            <v>0</v>
          </cell>
          <cell r="U70">
            <v>1105149578</v>
          </cell>
          <cell r="V70">
            <v>110576</v>
          </cell>
          <cell r="X70">
            <v>2787479085</v>
          </cell>
          <cell r="Z70">
            <v>2874439970</v>
          </cell>
          <cell r="AA70">
            <v>701369428</v>
          </cell>
          <cell r="AC70">
            <v>2787479085</v>
          </cell>
          <cell r="AD70">
            <v>410464974.64556253</v>
          </cell>
          <cell r="AE70">
            <v>269685813.61682492</v>
          </cell>
          <cell r="AF70">
            <v>1682218931</v>
          </cell>
          <cell r="AG70">
            <v>1105260154</v>
          </cell>
          <cell r="AH70">
            <v>0</v>
          </cell>
          <cell r="AI70">
            <v>0</v>
          </cell>
          <cell r="AJ70">
            <v>0</v>
          </cell>
          <cell r="AK70">
            <v>1</v>
          </cell>
          <cell r="AL70">
            <v>4152106.5300000003</v>
          </cell>
          <cell r="AM70">
            <v>4152106.5300000003</v>
          </cell>
          <cell r="AN70">
            <v>1.154605922789489E-2</v>
          </cell>
          <cell r="AO70">
            <v>-1825832.1893053828</v>
          </cell>
          <cell r="AP70">
            <v>3525123</v>
          </cell>
          <cell r="AQ70">
            <v>0</v>
          </cell>
          <cell r="AR70">
            <v>-5350955.1893053828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</row>
        <row r="72">
          <cell r="B72" t="str">
            <v xml:space="preserve">Private CAH Not Taxed </v>
          </cell>
        </row>
        <row r="73">
          <cell r="A73" t="str">
            <v>100700440A</v>
          </cell>
          <cell r="B73" t="str">
            <v>ALLIANCEHEALTH MADILL (MARSHALL COUNTY HMA LLC)</v>
          </cell>
          <cell r="C73" t="str">
            <v>Yes</v>
          </cell>
          <cell r="D73">
            <v>1</v>
          </cell>
          <cell r="E73">
            <v>12</v>
          </cell>
          <cell r="F73">
            <v>371326</v>
          </cell>
          <cell r="G73">
            <v>42095</v>
          </cell>
          <cell r="H73">
            <v>42460</v>
          </cell>
          <cell r="I73">
            <v>1</v>
          </cell>
          <cell r="J73">
            <v>1253990</v>
          </cell>
          <cell r="K73">
            <v>4741631</v>
          </cell>
          <cell r="L73">
            <v>185639</v>
          </cell>
          <cell r="M73">
            <v>16962020</v>
          </cell>
          <cell r="N73">
            <v>7394142</v>
          </cell>
          <cell r="O73">
            <v>30537422</v>
          </cell>
          <cell r="P73">
            <v>8861450</v>
          </cell>
          <cell r="R73">
            <v>1253990</v>
          </cell>
          <cell r="S73">
            <v>4741631</v>
          </cell>
          <cell r="T73">
            <v>185639</v>
          </cell>
          <cell r="U73">
            <v>16962020</v>
          </cell>
          <cell r="V73">
            <v>7394142</v>
          </cell>
          <cell r="X73">
            <v>30537422</v>
          </cell>
          <cell r="Z73">
            <v>30537422</v>
          </cell>
          <cell r="AA73">
            <v>8861450</v>
          </cell>
          <cell r="AC73">
            <v>30537422</v>
          </cell>
          <cell r="AD73">
            <v>1793698.4473345522</v>
          </cell>
          <cell r="AE73">
            <v>7067751.5526654478</v>
          </cell>
          <cell r="AF73">
            <v>6181260</v>
          </cell>
          <cell r="AG73">
            <v>24356162</v>
          </cell>
          <cell r="AH73">
            <v>0</v>
          </cell>
          <cell r="AI73">
            <v>8861450</v>
          </cell>
          <cell r="AJ73">
            <v>0</v>
          </cell>
          <cell r="AK73">
            <v>0</v>
          </cell>
          <cell r="AL73">
            <v>708407.89371324249</v>
          </cell>
          <cell r="AM73">
            <v>44719.58</v>
          </cell>
          <cell r="AN73">
            <v>0</v>
          </cell>
          <cell r="AO73">
            <v>2764.6815914308027</v>
          </cell>
          <cell r="AP73">
            <v>0</v>
          </cell>
          <cell r="AQ73">
            <v>38168</v>
          </cell>
          <cell r="AR73">
            <v>-35403.318408569197</v>
          </cell>
          <cell r="AT73">
            <v>663688.31371324253</v>
          </cell>
          <cell r="AU73">
            <v>0</v>
          </cell>
          <cell r="AV73">
            <v>321232.56254157831</v>
          </cell>
          <cell r="AW73">
            <v>0</v>
          </cell>
          <cell r="AX73">
            <v>475966</v>
          </cell>
          <cell r="AY73">
            <v>-154733.43745842169</v>
          </cell>
        </row>
        <row r="74">
          <cell r="A74" t="str">
            <v>100699690A</v>
          </cell>
          <cell r="B74" t="str">
            <v xml:space="preserve">CARNEGIE TRI-COUNTY MUNICIPAL HOSPITAL </v>
          </cell>
          <cell r="C74" t="str">
            <v>No</v>
          </cell>
          <cell r="D74">
            <v>1</v>
          </cell>
          <cell r="E74">
            <v>12</v>
          </cell>
          <cell r="F74">
            <v>371334</v>
          </cell>
          <cell r="G74">
            <v>42125</v>
          </cell>
          <cell r="H74">
            <v>42490</v>
          </cell>
          <cell r="I74">
            <v>1</v>
          </cell>
          <cell r="J74">
            <v>1186561</v>
          </cell>
          <cell r="K74">
            <v>1149213</v>
          </cell>
          <cell r="L74">
            <v>0</v>
          </cell>
          <cell r="M74">
            <v>0</v>
          </cell>
          <cell r="N74">
            <v>3619698</v>
          </cell>
          <cell r="O74">
            <v>6069986</v>
          </cell>
          <cell r="P74">
            <v>3537942</v>
          </cell>
          <cell r="R74">
            <v>1186561</v>
          </cell>
          <cell r="S74">
            <v>1149213</v>
          </cell>
          <cell r="T74">
            <v>0</v>
          </cell>
          <cell r="U74">
            <v>0</v>
          </cell>
          <cell r="V74">
            <v>3619698</v>
          </cell>
          <cell r="X74">
            <v>5955472</v>
          </cell>
          <cell r="Z74">
            <v>6069986</v>
          </cell>
          <cell r="AA74">
            <v>3537942</v>
          </cell>
          <cell r="AC74">
            <v>5955472</v>
          </cell>
          <cell r="AD74">
            <v>1361425.3701916281</v>
          </cell>
          <cell r="AE74">
            <v>2109771.1891783606</v>
          </cell>
          <cell r="AF74">
            <v>2335774</v>
          </cell>
          <cell r="AG74">
            <v>3619698</v>
          </cell>
          <cell r="AH74">
            <v>0</v>
          </cell>
          <cell r="AI74">
            <v>3471196.5593699887</v>
          </cell>
          <cell r="AJ74">
            <v>0</v>
          </cell>
          <cell r="AK74">
            <v>0</v>
          </cell>
          <cell r="AL74">
            <v>241916.30728373365</v>
          </cell>
          <cell r="AM74">
            <v>103682.91</v>
          </cell>
          <cell r="AN74">
            <v>0</v>
          </cell>
          <cell r="AO74">
            <v>124810.04626643205</v>
          </cell>
          <cell r="AP74">
            <v>0</v>
          </cell>
          <cell r="AQ74">
            <v>67434</v>
          </cell>
          <cell r="AR74">
            <v>57376.046266432051</v>
          </cell>
          <cell r="AT74">
            <v>138233.39728373365</v>
          </cell>
          <cell r="AU74">
            <v>0</v>
          </cell>
          <cell r="AV74">
            <v>174336.91017309224</v>
          </cell>
          <cell r="AW74">
            <v>0</v>
          </cell>
          <cell r="AX74">
            <v>341740</v>
          </cell>
          <cell r="AY74">
            <v>-167403.08982690776</v>
          </cell>
        </row>
        <row r="75">
          <cell r="A75" t="str">
            <v>200259440A</v>
          </cell>
          <cell r="B75" t="str">
            <v>DRUMRIGHT REGIONAL HOSPITAL (CAH ACQUISITION CO #4 LLC)</v>
          </cell>
          <cell r="C75" t="str">
            <v>No</v>
          </cell>
          <cell r="D75">
            <v>1</v>
          </cell>
          <cell r="E75">
            <v>12</v>
          </cell>
          <cell r="F75">
            <v>371331</v>
          </cell>
          <cell r="G75">
            <v>42278</v>
          </cell>
          <cell r="H75">
            <v>42643</v>
          </cell>
          <cell r="I75">
            <v>1</v>
          </cell>
          <cell r="J75">
            <v>3331876</v>
          </cell>
          <cell r="K75">
            <v>5047147</v>
          </cell>
          <cell r="L75">
            <v>67198</v>
          </cell>
          <cell r="M75">
            <v>14128622</v>
          </cell>
          <cell r="N75">
            <v>2271627</v>
          </cell>
          <cell r="O75">
            <v>26052391</v>
          </cell>
          <cell r="P75">
            <v>8579261</v>
          </cell>
          <cell r="R75">
            <v>3331876</v>
          </cell>
          <cell r="S75">
            <v>5047147</v>
          </cell>
          <cell r="T75">
            <v>67198</v>
          </cell>
          <cell r="U75">
            <v>14128622</v>
          </cell>
          <cell r="V75">
            <v>2271627</v>
          </cell>
          <cell r="X75">
            <v>24846470</v>
          </cell>
          <cell r="Z75">
            <v>26052391</v>
          </cell>
          <cell r="AA75">
            <v>8579261</v>
          </cell>
          <cell r="AC75">
            <v>24846470</v>
          </cell>
          <cell r="AD75">
            <v>2781408.2178745512</v>
          </cell>
          <cell r="AE75">
            <v>5400733.3390623918</v>
          </cell>
          <cell r="AF75">
            <v>8446221</v>
          </cell>
          <cell r="AG75">
            <v>16400249</v>
          </cell>
          <cell r="AH75">
            <v>0</v>
          </cell>
          <cell r="AI75">
            <v>8182141.556936943</v>
          </cell>
          <cell r="AJ75">
            <v>0</v>
          </cell>
          <cell r="AK75">
            <v>0</v>
          </cell>
          <cell r="AL75">
            <v>417922.50076198345</v>
          </cell>
          <cell r="AM75">
            <v>132988.65</v>
          </cell>
          <cell r="AN75">
            <v>0</v>
          </cell>
          <cell r="AO75">
            <v>17184.285251568188</v>
          </cell>
          <cell r="AP75">
            <v>0</v>
          </cell>
          <cell r="AQ75">
            <v>80363</v>
          </cell>
          <cell r="AR75">
            <v>-63178.714748431812</v>
          </cell>
          <cell r="AT75">
            <v>284933.85076198349</v>
          </cell>
          <cell r="AU75">
            <v>0</v>
          </cell>
          <cell r="AV75">
            <v>366523.4505564415</v>
          </cell>
          <cell r="AW75">
            <v>0</v>
          </cell>
          <cell r="AX75">
            <v>439417</v>
          </cell>
          <cell r="AY75">
            <v>-72893.549443558499</v>
          </cell>
        </row>
        <row r="76">
          <cell r="A76" t="str">
            <v>200311270A</v>
          </cell>
          <cell r="B76" t="str">
            <v>FAIRFAX MEMORIAL HOSPITAL (CAH Acquisition #12)</v>
          </cell>
          <cell r="C76" t="str">
            <v>No</v>
          </cell>
          <cell r="D76">
            <v>1</v>
          </cell>
          <cell r="E76">
            <v>12</v>
          </cell>
          <cell r="F76">
            <v>371318</v>
          </cell>
          <cell r="G76">
            <v>42278</v>
          </cell>
          <cell r="H76">
            <v>42643</v>
          </cell>
          <cell r="I76">
            <v>1</v>
          </cell>
          <cell r="J76">
            <v>1590987</v>
          </cell>
          <cell r="K76">
            <v>2704562</v>
          </cell>
          <cell r="L76">
            <v>14467</v>
          </cell>
          <cell r="M76">
            <v>5744069</v>
          </cell>
          <cell r="N76">
            <v>1392198</v>
          </cell>
          <cell r="O76">
            <v>12694838</v>
          </cell>
          <cell r="P76">
            <v>4235788</v>
          </cell>
          <cell r="R76">
            <v>1590987</v>
          </cell>
          <cell r="S76">
            <v>2704562</v>
          </cell>
          <cell r="T76">
            <v>14467</v>
          </cell>
          <cell r="U76">
            <v>5744069</v>
          </cell>
          <cell r="V76">
            <v>1392198</v>
          </cell>
          <cell r="X76">
            <v>11446283</v>
          </cell>
          <cell r="Z76">
            <v>12694838</v>
          </cell>
          <cell r="AA76">
            <v>4235788</v>
          </cell>
          <cell r="AC76">
            <v>11446283</v>
          </cell>
          <cell r="AD76">
            <v>1438089.5646409981</v>
          </cell>
          <cell r="AE76">
            <v>2381102.7855098266</v>
          </cell>
          <cell r="AF76">
            <v>4310016</v>
          </cell>
          <cell r="AG76">
            <v>7136267</v>
          </cell>
          <cell r="AH76">
            <v>0</v>
          </cell>
          <cell r="AI76">
            <v>3819192.350150825</v>
          </cell>
          <cell r="AJ76">
            <v>0</v>
          </cell>
          <cell r="AK76">
            <v>0</v>
          </cell>
          <cell r="AL76">
            <v>156947.43149006303</v>
          </cell>
          <cell r="AM76">
            <v>22981.42</v>
          </cell>
          <cell r="AN76">
            <v>0</v>
          </cell>
          <cell r="AO76">
            <v>26576.754405306594</v>
          </cell>
          <cell r="AP76">
            <v>0</v>
          </cell>
          <cell r="AQ76">
            <v>32924</v>
          </cell>
          <cell r="AR76">
            <v>-6347.245594693406</v>
          </cell>
          <cell r="AT76">
            <v>133966.01149006301</v>
          </cell>
          <cell r="AU76">
            <v>0</v>
          </cell>
          <cell r="AV76">
            <v>177299.8811486343</v>
          </cell>
          <cell r="AW76">
            <v>0</v>
          </cell>
          <cell r="AX76">
            <v>256001</v>
          </cell>
          <cell r="AY76">
            <v>-78701.118851365696</v>
          </cell>
        </row>
        <row r="77">
          <cell r="A77" t="str">
            <v>200313370A</v>
          </cell>
          <cell r="B77" t="str">
            <v>HASKELL COUNTY HOSPITAL (CAH Acquisition #16)</v>
          </cell>
          <cell r="C77" t="str">
            <v>No</v>
          </cell>
          <cell r="D77">
            <v>1</v>
          </cell>
          <cell r="E77">
            <v>12</v>
          </cell>
          <cell r="F77">
            <v>371335</v>
          </cell>
          <cell r="G77">
            <v>42278</v>
          </cell>
          <cell r="H77">
            <v>42643</v>
          </cell>
          <cell r="I77">
            <v>1</v>
          </cell>
          <cell r="J77">
            <v>2922884</v>
          </cell>
          <cell r="K77">
            <v>4608486</v>
          </cell>
          <cell r="L77">
            <v>6855</v>
          </cell>
          <cell r="M77">
            <v>10009948</v>
          </cell>
          <cell r="N77">
            <v>3925495</v>
          </cell>
          <cell r="O77">
            <v>21473668</v>
          </cell>
          <cell r="P77">
            <v>5830059</v>
          </cell>
          <cell r="R77">
            <v>2922884</v>
          </cell>
          <cell r="S77">
            <v>4608486</v>
          </cell>
          <cell r="T77">
            <v>6855</v>
          </cell>
          <cell r="U77">
            <v>10009948</v>
          </cell>
          <cell r="V77">
            <v>3925495</v>
          </cell>
          <cell r="X77">
            <v>21473668</v>
          </cell>
          <cell r="Z77">
            <v>21473668</v>
          </cell>
          <cell r="AA77">
            <v>5830059</v>
          </cell>
          <cell r="AC77">
            <v>21473668</v>
          </cell>
          <cell r="AD77">
            <v>2046613.3920518376</v>
          </cell>
          <cell r="AE77">
            <v>3783445.6079481621</v>
          </cell>
          <cell r="AF77">
            <v>7538225</v>
          </cell>
          <cell r="AG77">
            <v>13935443</v>
          </cell>
          <cell r="AH77">
            <v>0</v>
          </cell>
          <cell r="AI77">
            <v>5830058.9999999991</v>
          </cell>
          <cell r="AJ77">
            <v>0</v>
          </cell>
          <cell r="AK77">
            <v>0</v>
          </cell>
          <cell r="AL77">
            <v>444278.67482470523</v>
          </cell>
          <cell r="AM77">
            <v>106747.4</v>
          </cell>
          <cell r="AN77">
            <v>0</v>
          </cell>
          <cell r="AO77">
            <v>-22890.605985540678</v>
          </cell>
          <cell r="AP77">
            <v>0</v>
          </cell>
          <cell r="AQ77">
            <v>35928</v>
          </cell>
          <cell r="AR77">
            <v>-58818.605985540678</v>
          </cell>
          <cell r="AT77">
            <v>337531.27482470521</v>
          </cell>
          <cell r="AU77">
            <v>0</v>
          </cell>
          <cell r="AV77">
            <v>200859.64788676996</v>
          </cell>
          <cell r="AW77">
            <v>0</v>
          </cell>
          <cell r="AX77">
            <v>300996</v>
          </cell>
          <cell r="AY77">
            <v>-100136.35211323004</v>
          </cell>
        </row>
        <row r="78">
          <cell r="A78" t="str">
            <v>100700460A</v>
          </cell>
          <cell r="B78" t="str">
            <v>JANE PHILLIPS NOWATA (NOWATA HEALTH CENTER)</v>
          </cell>
          <cell r="C78" t="str">
            <v>No</v>
          </cell>
          <cell r="D78">
            <v>1</v>
          </cell>
          <cell r="E78">
            <v>12</v>
          </cell>
          <cell r="F78">
            <v>371305</v>
          </cell>
          <cell r="G78">
            <v>42278</v>
          </cell>
          <cell r="H78">
            <v>42643</v>
          </cell>
          <cell r="I78">
            <v>1</v>
          </cell>
          <cell r="J78">
            <v>1006629</v>
          </cell>
          <cell r="K78">
            <v>890195</v>
          </cell>
          <cell r="L78">
            <v>24700</v>
          </cell>
          <cell r="M78">
            <v>2486310</v>
          </cell>
          <cell r="N78">
            <v>3867379</v>
          </cell>
          <cell r="O78">
            <v>8303789</v>
          </cell>
          <cell r="P78">
            <v>4552045</v>
          </cell>
          <cell r="R78">
            <v>1006629</v>
          </cell>
          <cell r="S78">
            <v>890195</v>
          </cell>
          <cell r="T78">
            <v>24700</v>
          </cell>
          <cell r="U78">
            <v>2486310</v>
          </cell>
          <cell r="V78">
            <v>3867379</v>
          </cell>
          <cell r="X78">
            <v>8275213</v>
          </cell>
          <cell r="Z78">
            <v>8303789</v>
          </cell>
          <cell r="AA78">
            <v>4552045</v>
          </cell>
          <cell r="AC78">
            <v>8275213</v>
          </cell>
          <cell r="AD78">
            <v>1053358.1376622166</v>
          </cell>
          <cell r="AE78">
            <v>3483021.8161859605</v>
          </cell>
          <cell r="AF78">
            <v>1921524</v>
          </cell>
          <cell r="AG78">
            <v>6353689</v>
          </cell>
          <cell r="AH78">
            <v>0</v>
          </cell>
          <cell r="AI78">
            <v>4536379.9538481766</v>
          </cell>
          <cell r="AJ78">
            <v>0</v>
          </cell>
          <cell r="AK78">
            <v>0</v>
          </cell>
          <cell r="AL78">
            <v>191010.43193495483</v>
          </cell>
          <cell r="AM78">
            <v>16346.050000000003</v>
          </cell>
          <cell r="AN78">
            <v>0</v>
          </cell>
          <cell r="AO78">
            <v>87521.64839069845</v>
          </cell>
          <cell r="AP78">
            <v>0</v>
          </cell>
          <cell r="AQ78">
            <v>11715</v>
          </cell>
          <cell r="AR78">
            <v>75806.64839069845</v>
          </cell>
          <cell r="AT78">
            <v>174664.38193495481</v>
          </cell>
          <cell r="AU78">
            <v>0</v>
          </cell>
          <cell r="AV78">
            <v>231868.14571936277</v>
          </cell>
          <cell r="AW78">
            <v>0</v>
          </cell>
          <cell r="AX78">
            <v>321602</v>
          </cell>
          <cell r="AY78">
            <v>-89733.854280637228</v>
          </cell>
        </row>
        <row r="79">
          <cell r="A79" t="str">
            <v>100774650D</v>
          </cell>
          <cell r="B79" t="str">
            <v>MARY HURLEY HOSPITAL (COAL COUNTY GENERAL HOSPITAL)</v>
          </cell>
          <cell r="C79" t="str">
            <v>No</v>
          </cell>
          <cell r="D79">
            <v>1</v>
          </cell>
          <cell r="E79">
            <v>12</v>
          </cell>
          <cell r="F79">
            <v>371319</v>
          </cell>
          <cell r="G79">
            <v>42186</v>
          </cell>
          <cell r="H79">
            <v>42551</v>
          </cell>
          <cell r="I79">
            <v>1</v>
          </cell>
          <cell r="J79">
            <v>1903353</v>
          </cell>
          <cell r="K79">
            <v>3281906</v>
          </cell>
          <cell r="L79">
            <v>7442</v>
          </cell>
          <cell r="M79">
            <v>3722106</v>
          </cell>
          <cell r="N79">
            <v>691860</v>
          </cell>
          <cell r="O79">
            <v>9606667</v>
          </cell>
          <cell r="P79">
            <v>4896266</v>
          </cell>
          <cell r="R79">
            <v>1903353</v>
          </cell>
          <cell r="S79">
            <v>3281906</v>
          </cell>
          <cell r="T79">
            <v>7442</v>
          </cell>
          <cell r="U79">
            <v>3722106</v>
          </cell>
          <cell r="V79">
            <v>691860</v>
          </cell>
          <cell r="X79">
            <v>9606667</v>
          </cell>
          <cell r="Z79">
            <v>9606667</v>
          </cell>
          <cell r="AA79">
            <v>4896266</v>
          </cell>
          <cell r="AC79">
            <v>9606667</v>
          </cell>
          <cell r="AD79">
            <v>2646583.3940601875</v>
          </cell>
          <cell r="AE79">
            <v>2249682.6059398125</v>
          </cell>
          <cell r="AF79">
            <v>5192701</v>
          </cell>
          <cell r="AG79">
            <v>4413966</v>
          </cell>
          <cell r="AH79">
            <v>0</v>
          </cell>
          <cell r="AI79">
            <v>4896266</v>
          </cell>
          <cell r="AJ79">
            <v>0</v>
          </cell>
          <cell r="AK79">
            <v>0</v>
          </cell>
          <cell r="AL79">
            <v>210875.81203907193</v>
          </cell>
          <cell r="AM79">
            <v>66560.740000000005</v>
          </cell>
          <cell r="AN79">
            <v>0</v>
          </cell>
          <cell r="AO79">
            <v>2004.5072815152816</v>
          </cell>
          <cell r="AP79">
            <v>0</v>
          </cell>
          <cell r="AQ79">
            <v>19112</v>
          </cell>
          <cell r="AR79">
            <v>-17107.492718484718</v>
          </cell>
          <cell r="AT79">
            <v>144315.07203907191</v>
          </cell>
          <cell r="AU79">
            <v>0</v>
          </cell>
          <cell r="AV79">
            <v>23994.002700079596</v>
          </cell>
          <cell r="AW79">
            <v>0</v>
          </cell>
          <cell r="AX79">
            <v>37767</v>
          </cell>
          <cell r="AY79">
            <v>-13772.997299920404</v>
          </cell>
        </row>
        <row r="80">
          <cell r="A80" t="str">
            <v>200226190A</v>
          </cell>
          <cell r="B80" t="str">
            <v>MERCY HOSPITAL HEALDTON INC</v>
          </cell>
          <cell r="C80" t="str">
            <v>No</v>
          </cell>
          <cell r="D80">
            <v>1</v>
          </cell>
          <cell r="E80">
            <v>12</v>
          </cell>
          <cell r="F80">
            <v>371310</v>
          </cell>
          <cell r="G80">
            <v>42186</v>
          </cell>
          <cell r="H80">
            <v>42551</v>
          </cell>
          <cell r="I80">
            <v>1</v>
          </cell>
          <cell r="J80">
            <v>1465173</v>
          </cell>
          <cell r="K80">
            <v>2362733</v>
          </cell>
          <cell r="L80">
            <v>0</v>
          </cell>
          <cell r="M80">
            <v>7872857</v>
          </cell>
          <cell r="N80">
            <v>0</v>
          </cell>
          <cell r="O80">
            <v>11913505</v>
          </cell>
          <cell r="P80">
            <v>6025526</v>
          </cell>
          <cell r="R80">
            <v>1465173</v>
          </cell>
          <cell r="S80">
            <v>2362733</v>
          </cell>
          <cell r="T80">
            <v>0</v>
          </cell>
          <cell r="U80">
            <v>7872857</v>
          </cell>
          <cell r="V80">
            <v>0</v>
          </cell>
          <cell r="X80">
            <v>11700763</v>
          </cell>
          <cell r="Z80">
            <v>11913505</v>
          </cell>
          <cell r="AA80">
            <v>6025526</v>
          </cell>
          <cell r="AC80">
            <v>11700763</v>
          </cell>
          <cell r="AD80">
            <v>1936050.4846018027</v>
          </cell>
          <cell r="AE80">
            <v>3981876.4123389376</v>
          </cell>
          <cell r="AF80">
            <v>3827906</v>
          </cell>
          <cell r="AG80">
            <v>7872857</v>
          </cell>
          <cell r="AH80">
            <v>0</v>
          </cell>
          <cell r="AI80">
            <v>5917926.8969407398</v>
          </cell>
          <cell r="AJ80">
            <v>0</v>
          </cell>
          <cell r="AK80">
            <v>0</v>
          </cell>
          <cell r="AL80">
            <v>290591.34178626299</v>
          </cell>
          <cell r="AM80">
            <v>11151.730000000003</v>
          </cell>
          <cell r="AN80">
            <v>0</v>
          </cell>
          <cell r="AO80">
            <v>43761.623626922563</v>
          </cell>
          <cell r="AP80">
            <v>0</v>
          </cell>
          <cell r="AQ80">
            <v>3729</v>
          </cell>
          <cell r="AR80">
            <v>40032.623626922563</v>
          </cell>
          <cell r="AT80">
            <v>279439.61178626301</v>
          </cell>
          <cell r="AU80">
            <v>0</v>
          </cell>
          <cell r="AV80">
            <v>345907.44215589832</v>
          </cell>
          <cell r="AW80">
            <v>0</v>
          </cell>
          <cell r="AX80">
            <v>345772</v>
          </cell>
          <cell r="AY80">
            <v>135.44215589831583</v>
          </cell>
        </row>
        <row r="81">
          <cell r="A81" t="str">
            <v>200521810B</v>
          </cell>
          <cell r="B81" t="str">
            <v>MERCY HOSPITAL KINGFISHER, INC</v>
          </cell>
          <cell r="C81" t="str">
            <v>No</v>
          </cell>
          <cell r="D81">
            <v>1</v>
          </cell>
          <cell r="E81">
            <v>12</v>
          </cell>
          <cell r="F81">
            <v>371313</v>
          </cell>
          <cell r="G81">
            <v>42186</v>
          </cell>
          <cell r="H81">
            <v>42551</v>
          </cell>
          <cell r="I81">
            <v>1</v>
          </cell>
          <cell r="J81">
            <v>2138863</v>
          </cell>
          <cell r="K81">
            <v>3756808</v>
          </cell>
          <cell r="L81">
            <v>0</v>
          </cell>
          <cell r="M81">
            <v>22882724</v>
          </cell>
          <cell r="N81">
            <v>0</v>
          </cell>
          <cell r="O81">
            <v>28778395</v>
          </cell>
          <cell r="P81">
            <v>11832973</v>
          </cell>
          <cell r="R81">
            <v>2138863</v>
          </cell>
          <cell r="S81">
            <v>3756808</v>
          </cell>
          <cell r="T81">
            <v>0</v>
          </cell>
          <cell r="U81">
            <v>22882724</v>
          </cell>
          <cell r="V81">
            <v>0</v>
          </cell>
          <cell r="X81">
            <v>28778395</v>
          </cell>
          <cell r="Z81">
            <v>28778395</v>
          </cell>
          <cell r="AA81">
            <v>11832973</v>
          </cell>
          <cell r="AC81">
            <v>28778395</v>
          </cell>
          <cell r="AD81">
            <v>2424155.8905520272</v>
          </cell>
          <cell r="AE81">
            <v>9408817.1094479728</v>
          </cell>
          <cell r="AF81">
            <v>5895671</v>
          </cell>
          <cell r="AG81">
            <v>22882724</v>
          </cell>
          <cell r="AH81">
            <v>0</v>
          </cell>
          <cell r="AI81">
            <v>11832973</v>
          </cell>
          <cell r="AJ81">
            <v>0</v>
          </cell>
          <cell r="AK81">
            <v>0</v>
          </cell>
          <cell r="AL81">
            <v>344344.88274039782</v>
          </cell>
          <cell r="AM81">
            <v>56003.23000000001</v>
          </cell>
          <cell r="AN81">
            <v>0</v>
          </cell>
          <cell r="AO81">
            <v>34726.152344115399</v>
          </cell>
          <cell r="AP81">
            <v>0</v>
          </cell>
          <cell r="AQ81">
            <v>51613</v>
          </cell>
          <cell r="AR81">
            <v>-16886.847655884601</v>
          </cell>
          <cell r="AT81">
            <v>288341.65274039784</v>
          </cell>
          <cell r="AU81">
            <v>0</v>
          </cell>
          <cell r="AV81">
            <v>286346.7867394003</v>
          </cell>
          <cell r="AW81">
            <v>0</v>
          </cell>
          <cell r="AX81">
            <v>453086</v>
          </cell>
          <cell r="AY81">
            <v>-166739.2132605997</v>
          </cell>
        </row>
        <row r="82">
          <cell r="A82" t="str">
            <v>200425410C</v>
          </cell>
          <cell r="B82" t="str">
            <v>MERCY HOSPITAL LOGAN COUNTY (LOGAN MEDICAL CENTER)</v>
          </cell>
          <cell r="C82" t="str">
            <v>No</v>
          </cell>
          <cell r="D82">
            <v>1</v>
          </cell>
          <cell r="E82">
            <v>12</v>
          </cell>
          <cell r="F82">
            <v>371317</v>
          </cell>
          <cell r="G82">
            <v>42186</v>
          </cell>
          <cell r="H82">
            <v>42551</v>
          </cell>
          <cell r="I82">
            <v>1</v>
          </cell>
          <cell r="J82">
            <v>5556743</v>
          </cell>
          <cell r="K82">
            <v>7881300</v>
          </cell>
          <cell r="L82">
            <v>841198</v>
          </cell>
          <cell r="M82">
            <v>17729962</v>
          </cell>
          <cell r="N82">
            <v>7436964</v>
          </cell>
          <cell r="O82">
            <v>44826591</v>
          </cell>
          <cell r="P82">
            <v>18468947</v>
          </cell>
          <cell r="R82">
            <v>5556743</v>
          </cell>
          <cell r="S82">
            <v>7881300</v>
          </cell>
          <cell r="T82">
            <v>841198</v>
          </cell>
          <cell r="U82">
            <v>17729962</v>
          </cell>
          <cell r="V82">
            <v>7436964</v>
          </cell>
          <cell r="X82">
            <v>39446167</v>
          </cell>
          <cell r="Z82">
            <v>44826591</v>
          </cell>
          <cell r="AA82">
            <v>18468947</v>
          </cell>
          <cell r="AC82">
            <v>39446167</v>
          </cell>
          <cell r="AD82">
            <v>5883172.0045190807</v>
          </cell>
          <cell r="AE82">
            <v>10368993.315751404</v>
          </cell>
          <cell r="AF82">
            <v>14279241</v>
          </cell>
          <cell r="AG82">
            <v>25166926</v>
          </cell>
          <cell r="AH82">
            <v>0</v>
          </cell>
          <cell r="AI82">
            <v>16252165.320270484</v>
          </cell>
          <cell r="AJ82">
            <v>0</v>
          </cell>
          <cell r="AK82">
            <v>0</v>
          </cell>
          <cell r="AL82">
            <v>932504.70959627896</v>
          </cell>
          <cell r="AM82">
            <v>337188.37</v>
          </cell>
          <cell r="AN82">
            <v>0</v>
          </cell>
          <cell r="AO82">
            <v>97826.065063398739</v>
          </cell>
          <cell r="AP82">
            <v>0</v>
          </cell>
          <cell r="AQ82">
            <v>99261</v>
          </cell>
          <cell r="AR82">
            <v>-1434.9349366012611</v>
          </cell>
          <cell r="AT82">
            <v>595316.33959627897</v>
          </cell>
          <cell r="AU82">
            <v>0</v>
          </cell>
          <cell r="AV82">
            <v>502143.39663703658</v>
          </cell>
          <cell r="AW82">
            <v>0</v>
          </cell>
          <cell r="AX82">
            <v>854833</v>
          </cell>
          <cell r="AY82">
            <v>-352689.60336296342</v>
          </cell>
        </row>
        <row r="83">
          <cell r="A83" t="str">
            <v>200318440B</v>
          </cell>
          <cell r="B83" t="str">
            <v>MERCY HOSPITAL TISHOMINGO (JOHNSTON MEMORIAL HOSPITAL)</v>
          </cell>
          <cell r="C83" t="str">
            <v>No</v>
          </cell>
          <cell r="D83">
            <v>1</v>
          </cell>
          <cell r="E83">
            <v>12</v>
          </cell>
          <cell r="F83">
            <v>371304</v>
          </cell>
          <cell r="G83">
            <v>42186</v>
          </cell>
          <cell r="H83">
            <v>42551</v>
          </cell>
          <cell r="I83">
            <v>1</v>
          </cell>
          <cell r="J83">
            <v>2780988</v>
          </cell>
          <cell r="K83">
            <v>1965531</v>
          </cell>
          <cell r="L83">
            <v>0</v>
          </cell>
          <cell r="M83">
            <v>7791091</v>
          </cell>
          <cell r="N83">
            <v>0</v>
          </cell>
          <cell r="O83">
            <v>12537610</v>
          </cell>
          <cell r="P83">
            <v>6406067</v>
          </cell>
          <cell r="R83">
            <v>2780988</v>
          </cell>
          <cell r="S83">
            <v>1965531</v>
          </cell>
          <cell r="T83">
            <v>0</v>
          </cell>
          <cell r="U83">
            <v>7791091</v>
          </cell>
          <cell r="V83">
            <v>0</v>
          </cell>
          <cell r="X83">
            <v>12537610</v>
          </cell>
          <cell r="Z83">
            <v>12537610</v>
          </cell>
          <cell r="AA83">
            <v>6406067</v>
          </cell>
          <cell r="AC83">
            <v>12537610</v>
          </cell>
          <cell r="AD83">
            <v>2425224.4830372771</v>
          </cell>
          <cell r="AE83">
            <v>3980842.5169627229</v>
          </cell>
          <cell r="AF83">
            <v>4746519</v>
          </cell>
          <cell r="AG83">
            <v>7791091</v>
          </cell>
          <cell r="AH83">
            <v>0</v>
          </cell>
          <cell r="AI83">
            <v>6406067.0000000009</v>
          </cell>
          <cell r="AJ83">
            <v>0</v>
          </cell>
          <cell r="AK83">
            <v>0</v>
          </cell>
          <cell r="AL83">
            <v>621625.26511525549</v>
          </cell>
          <cell r="AM83">
            <v>154364.26999999999</v>
          </cell>
          <cell r="AN83">
            <v>0</v>
          </cell>
          <cell r="AO83">
            <v>86704.624459056373</v>
          </cell>
          <cell r="AP83">
            <v>0</v>
          </cell>
          <cell r="AQ83">
            <v>97963</v>
          </cell>
          <cell r="AR83">
            <v>-11258.375540943627</v>
          </cell>
          <cell r="AT83">
            <v>467260.99511525547</v>
          </cell>
          <cell r="AU83">
            <v>0</v>
          </cell>
          <cell r="AV83">
            <v>388234.2934508344</v>
          </cell>
          <cell r="AW83">
            <v>0</v>
          </cell>
          <cell r="AX83">
            <v>606471</v>
          </cell>
          <cell r="AY83">
            <v>-218236.7065491656</v>
          </cell>
        </row>
        <row r="84">
          <cell r="A84" t="str">
            <v>200490030A</v>
          </cell>
          <cell r="B84" t="str">
            <v>MERCY HOSPITAL WATONGA INC</v>
          </cell>
          <cell r="C84" t="str">
            <v>No</v>
          </cell>
          <cell r="D84">
            <v>1</v>
          </cell>
          <cell r="E84">
            <v>12</v>
          </cell>
          <cell r="F84">
            <v>371302</v>
          </cell>
          <cell r="G84">
            <v>42186</v>
          </cell>
          <cell r="H84">
            <v>42551</v>
          </cell>
          <cell r="I84">
            <v>1</v>
          </cell>
          <cell r="J84">
            <v>1548041</v>
          </cell>
          <cell r="K84">
            <v>1561814</v>
          </cell>
          <cell r="L84">
            <v>373295</v>
          </cell>
          <cell r="M84">
            <v>5107028</v>
          </cell>
          <cell r="N84">
            <v>5261392</v>
          </cell>
          <cell r="O84">
            <v>13851570</v>
          </cell>
          <cell r="P84">
            <v>6654548</v>
          </cell>
          <cell r="R84">
            <v>1548041</v>
          </cell>
          <cell r="S84">
            <v>1561814</v>
          </cell>
          <cell r="T84">
            <v>373295</v>
          </cell>
          <cell r="U84">
            <v>5107028</v>
          </cell>
          <cell r="V84">
            <v>5261392</v>
          </cell>
          <cell r="X84">
            <v>13851570</v>
          </cell>
          <cell r="Z84">
            <v>13851570</v>
          </cell>
          <cell r="AA84">
            <v>6654548</v>
          </cell>
          <cell r="AC84">
            <v>13851570</v>
          </cell>
          <cell r="AD84">
            <v>1673369.0741338346</v>
          </cell>
          <cell r="AE84">
            <v>4981178.9258661652</v>
          </cell>
          <cell r="AF84">
            <v>3483150</v>
          </cell>
          <cell r="AG84">
            <v>10368420</v>
          </cell>
          <cell r="AH84">
            <v>0</v>
          </cell>
          <cell r="AI84">
            <v>6654548</v>
          </cell>
          <cell r="AJ84">
            <v>0</v>
          </cell>
          <cell r="AK84">
            <v>0</v>
          </cell>
          <cell r="AL84">
            <v>481078.99222937884</v>
          </cell>
          <cell r="AM84">
            <v>104612.97999999998</v>
          </cell>
          <cell r="AN84">
            <v>0</v>
          </cell>
          <cell r="AO84">
            <v>168058.49997606367</v>
          </cell>
          <cell r="AP84">
            <v>0</v>
          </cell>
          <cell r="AQ84">
            <v>23837</v>
          </cell>
          <cell r="AR84">
            <v>144221.49997606367</v>
          </cell>
          <cell r="AT84">
            <v>376466.01222937886</v>
          </cell>
          <cell r="AU84">
            <v>0</v>
          </cell>
          <cell r="AV84">
            <v>365241.80350285728</v>
          </cell>
          <cell r="AW84">
            <v>0</v>
          </cell>
          <cell r="AX84">
            <v>422706</v>
          </cell>
          <cell r="AY84">
            <v>-57464.196497142722</v>
          </cell>
        </row>
        <row r="85">
          <cell r="A85" t="str">
            <v>100699360A</v>
          </cell>
          <cell r="B85" t="str">
            <v>NEWMAN MEMORIAL HSP</v>
          </cell>
          <cell r="C85" t="str">
            <v>Yes</v>
          </cell>
          <cell r="D85">
            <v>1</v>
          </cell>
          <cell r="E85">
            <v>12</v>
          </cell>
          <cell r="F85">
            <v>370007</v>
          </cell>
          <cell r="G85">
            <v>42370</v>
          </cell>
          <cell r="H85">
            <v>42735</v>
          </cell>
          <cell r="I85">
            <v>1</v>
          </cell>
          <cell r="J85">
            <v>582044</v>
          </cell>
          <cell r="K85">
            <v>443932</v>
          </cell>
          <cell r="L85">
            <v>0</v>
          </cell>
          <cell r="M85">
            <v>3887333</v>
          </cell>
          <cell r="N85">
            <v>1624215</v>
          </cell>
          <cell r="O85">
            <v>6537524</v>
          </cell>
          <cell r="P85">
            <v>2949912</v>
          </cell>
          <cell r="R85">
            <v>582044</v>
          </cell>
          <cell r="S85">
            <v>443932</v>
          </cell>
          <cell r="T85">
            <v>0</v>
          </cell>
          <cell r="U85">
            <v>3887333</v>
          </cell>
          <cell r="V85">
            <v>1624215</v>
          </cell>
          <cell r="X85">
            <v>6537524</v>
          </cell>
          <cell r="Z85">
            <v>6537524</v>
          </cell>
          <cell r="AA85">
            <v>2949912</v>
          </cell>
          <cell r="AC85">
            <v>6537524</v>
          </cell>
          <cell r="AD85">
            <v>462948.80357028136</v>
          </cell>
          <cell r="AE85">
            <v>2486963.1964297188</v>
          </cell>
          <cell r="AF85">
            <v>1025976</v>
          </cell>
          <cell r="AG85">
            <v>5511548</v>
          </cell>
          <cell r="AH85">
            <v>0</v>
          </cell>
          <cell r="AI85">
            <v>2949912</v>
          </cell>
          <cell r="AJ85">
            <v>0</v>
          </cell>
          <cell r="AK85">
            <v>0</v>
          </cell>
          <cell r="AL85">
            <v>40243.86</v>
          </cell>
          <cell r="AM85">
            <v>4608.54</v>
          </cell>
          <cell r="AN85">
            <v>0</v>
          </cell>
          <cell r="AO85">
            <v>4965.3872785913563</v>
          </cell>
          <cell r="AP85">
            <v>0</v>
          </cell>
          <cell r="AQ85">
            <v>0</v>
          </cell>
          <cell r="AR85">
            <v>4965.3872785913563</v>
          </cell>
          <cell r="AT85">
            <v>35635.32</v>
          </cell>
          <cell r="AU85">
            <v>0</v>
          </cell>
          <cell r="AV85">
            <v>44910.104252281904</v>
          </cell>
          <cell r="AW85">
            <v>0</v>
          </cell>
          <cell r="AX85">
            <v>36683</v>
          </cell>
          <cell r="AY85">
            <v>8227.1042522819043</v>
          </cell>
        </row>
        <row r="86">
          <cell r="A86" t="str">
            <v>200231400B</v>
          </cell>
          <cell r="B86" t="str">
            <v xml:space="preserve">PRAGUE COMMUNITY HOSPITAL (CAH ACQUISITION COMPANY #7 LLC) </v>
          </cell>
          <cell r="C86" t="str">
            <v>No</v>
          </cell>
          <cell r="D86">
            <v>1</v>
          </cell>
          <cell r="E86">
            <v>12</v>
          </cell>
          <cell r="F86">
            <v>371301</v>
          </cell>
          <cell r="G86">
            <v>42278</v>
          </cell>
          <cell r="H86">
            <v>42643</v>
          </cell>
          <cell r="I86">
            <v>1</v>
          </cell>
          <cell r="J86">
            <v>721530</v>
          </cell>
          <cell r="K86">
            <v>971879</v>
          </cell>
          <cell r="L86">
            <v>36526</v>
          </cell>
          <cell r="M86">
            <v>7004480</v>
          </cell>
          <cell r="N86">
            <v>2529180</v>
          </cell>
          <cell r="O86">
            <v>12743985</v>
          </cell>
          <cell r="P86">
            <v>4497072</v>
          </cell>
          <cell r="R86">
            <v>721530</v>
          </cell>
          <cell r="S86">
            <v>971879</v>
          </cell>
          <cell r="T86">
            <v>36526</v>
          </cell>
          <cell r="U86">
            <v>7004480</v>
          </cell>
          <cell r="V86">
            <v>2529180</v>
          </cell>
          <cell r="X86">
            <v>11263595</v>
          </cell>
          <cell r="Z86">
            <v>12743985</v>
          </cell>
          <cell r="AA86">
            <v>4497072</v>
          </cell>
          <cell r="AC86">
            <v>11263595</v>
          </cell>
          <cell r="AD86">
            <v>610456.01123353478</v>
          </cell>
          <cell r="AE86">
            <v>3364218.9192407238</v>
          </cell>
          <cell r="AF86">
            <v>1729935</v>
          </cell>
          <cell r="AG86">
            <v>9533660</v>
          </cell>
          <cell r="AH86">
            <v>0</v>
          </cell>
          <cell r="AI86">
            <v>3974674.930474259</v>
          </cell>
          <cell r="AJ86">
            <v>0</v>
          </cell>
          <cell r="AK86">
            <v>0</v>
          </cell>
          <cell r="AL86">
            <v>227276.30894088067</v>
          </cell>
          <cell r="AM86">
            <v>24013.4</v>
          </cell>
          <cell r="AN86">
            <v>0</v>
          </cell>
          <cell r="AO86">
            <v>45011.347005490177</v>
          </cell>
          <cell r="AP86">
            <v>0</v>
          </cell>
          <cell r="AQ86">
            <v>9077</v>
          </cell>
          <cell r="AR86">
            <v>35934.347005490177</v>
          </cell>
          <cell r="AT86">
            <v>203262.90894088068</v>
          </cell>
          <cell r="AU86">
            <v>0</v>
          </cell>
          <cell r="AV86">
            <v>241654.33439354241</v>
          </cell>
          <cell r="AW86">
            <v>0</v>
          </cell>
          <cell r="AX86">
            <v>372804</v>
          </cell>
          <cell r="AY86">
            <v>-131149.66560645759</v>
          </cell>
        </row>
        <row r="87">
          <cell r="A87" t="str">
            <v>200740630B</v>
          </cell>
          <cell r="B87" t="str">
            <v>QUARTZ MOUNTAIN MEDICAL CENTER (MANGUM CITY HOSPITAL)</v>
          </cell>
          <cell r="C87" t="str">
            <v>No</v>
          </cell>
          <cell r="D87">
            <v>1</v>
          </cell>
          <cell r="E87">
            <v>12</v>
          </cell>
          <cell r="F87">
            <v>371330</v>
          </cell>
          <cell r="G87">
            <v>42370</v>
          </cell>
          <cell r="H87">
            <v>42735</v>
          </cell>
          <cell r="I87">
            <v>1</v>
          </cell>
          <cell r="J87">
            <v>595718</v>
          </cell>
          <cell r="K87">
            <v>1664818</v>
          </cell>
          <cell r="L87">
            <v>8035</v>
          </cell>
          <cell r="M87">
            <v>75586132</v>
          </cell>
          <cell r="N87">
            <v>5885481</v>
          </cell>
          <cell r="O87">
            <v>85425479</v>
          </cell>
          <cell r="P87">
            <v>18051843</v>
          </cell>
          <cell r="R87">
            <v>595718</v>
          </cell>
          <cell r="S87">
            <v>1664818</v>
          </cell>
          <cell r="T87">
            <v>8035</v>
          </cell>
          <cell r="U87">
            <v>75586132</v>
          </cell>
          <cell r="V87">
            <v>5885481</v>
          </cell>
          <cell r="X87">
            <v>83740184</v>
          </cell>
          <cell r="Z87">
            <v>85425479</v>
          </cell>
          <cell r="AA87">
            <v>18051843</v>
          </cell>
          <cell r="AC87">
            <v>83740184</v>
          </cell>
          <cell r="AD87">
            <v>479387.27421537781</v>
          </cell>
          <cell r="AE87">
            <v>17216324.497668419</v>
          </cell>
          <cell r="AF87">
            <v>2268571</v>
          </cell>
          <cell r="AG87">
            <v>81471613</v>
          </cell>
          <cell r="AH87">
            <v>0</v>
          </cell>
          <cell r="AI87">
            <v>17695711.771883797</v>
          </cell>
          <cell r="AJ87">
            <v>0</v>
          </cell>
          <cell r="AK87">
            <v>0</v>
          </cell>
          <cell r="AL87">
            <v>332768.4272022685</v>
          </cell>
          <cell r="AM87">
            <v>83492.03</v>
          </cell>
          <cell r="AN87">
            <v>0</v>
          </cell>
          <cell r="AO87">
            <v>122544.73367658633</v>
          </cell>
          <cell r="AP87">
            <v>0</v>
          </cell>
          <cell r="AQ87">
            <v>0</v>
          </cell>
          <cell r="AR87">
            <v>122544.73367658633</v>
          </cell>
          <cell r="AT87">
            <v>249276.39720226853</v>
          </cell>
          <cell r="AU87">
            <v>0</v>
          </cell>
          <cell r="AV87">
            <v>300570.37090148893</v>
          </cell>
          <cell r="AW87">
            <v>0</v>
          </cell>
          <cell r="AX87">
            <v>362208</v>
          </cell>
          <cell r="AY87">
            <v>-61637.629098511068</v>
          </cell>
        </row>
        <row r="88">
          <cell r="A88" t="str">
            <v>100699550A</v>
          </cell>
          <cell r="B88" t="str">
            <v>ST JOHN SAPULPA INC</v>
          </cell>
          <cell r="C88" t="str">
            <v>No</v>
          </cell>
          <cell r="D88">
            <v>1</v>
          </cell>
          <cell r="E88">
            <v>12</v>
          </cell>
          <cell r="F88">
            <v>371312</v>
          </cell>
          <cell r="G88">
            <v>42278</v>
          </cell>
          <cell r="H88">
            <v>42643</v>
          </cell>
          <cell r="I88">
            <v>1</v>
          </cell>
          <cell r="J88">
            <v>8671815</v>
          </cell>
          <cell r="K88">
            <v>6642033</v>
          </cell>
          <cell r="L88">
            <v>217564</v>
          </cell>
          <cell r="M88">
            <v>29196747</v>
          </cell>
          <cell r="N88">
            <v>30273183</v>
          </cell>
          <cell r="O88">
            <v>75002579</v>
          </cell>
          <cell r="P88">
            <v>20056254</v>
          </cell>
          <cell r="R88">
            <v>8671815</v>
          </cell>
          <cell r="S88">
            <v>6642033</v>
          </cell>
          <cell r="T88">
            <v>217564</v>
          </cell>
          <cell r="U88">
            <v>29196747</v>
          </cell>
          <cell r="V88">
            <v>30273183</v>
          </cell>
          <cell r="X88">
            <v>75001342</v>
          </cell>
          <cell r="Z88">
            <v>75002579</v>
          </cell>
          <cell r="AA88">
            <v>20056254</v>
          </cell>
          <cell r="AC88">
            <v>75001342</v>
          </cell>
          <cell r="AD88">
            <v>4153216.4387393668</v>
          </cell>
          <cell r="AE88">
            <v>15902706.778152522</v>
          </cell>
          <cell r="AF88">
            <v>15531412</v>
          </cell>
          <cell r="AG88">
            <v>59469930</v>
          </cell>
          <cell r="AH88">
            <v>0</v>
          </cell>
          <cell r="AI88">
            <v>20055923.216891889</v>
          </cell>
          <cell r="AJ88">
            <v>0</v>
          </cell>
          <cell r="AK88">
            <v>0</v>
          </cell>
          <cell r="AL88">
            <v>1853387.7261949119</v>
          </cell>
          <cell r="AM88">
            <v>106850.14</v>
          </cell>
          <cell r="AN88">
            <v>0</v>
          </cell>
          <cell r="AO88">
            <v>141895.78055137605</v>
          </cell>
          <cell r="AP88">
            <v>0</v>
          </cell>
          <cell r="AQ88">
            <v>3896</v>
          </cell>
          <cell r="AR88">
            <v>137999.78055137605</v>
          </cell>
          <cell r="AT88">
            <v>1746537.586194912</v>
          </cell>
          <cell r="AU88">
            <v>0</v>
          </cell>
          <cell r="AV88">
            <v>1018633.0501739262</v>
          </cell>
          <cell r="AW88">
            <v>0</v>
          </cell>
          <cell r="AX88">
            <v>1420133</v>
          </cell>
          <cell r="AY88">
            <v>-401499.94982607383</v>
          </cell>
        </row>
        <row r="89">
          <cell r="A89" t="str">
            <v>200125010B</v>
          </cell>
          <cell r="B89" t="str">
            <v>STROUD REGIONAL MEDICAL CENTER</v>
          </cell>
          <cell r="C89" t="str">
            <v>No</v>
          </cell>
          <cell r="D89">
            <v>1</v>
          </cell>
          <cell r="E89">
            <v>12</v>
          </cell>
          <cell r="F89">
            <v>371316</v>
          </cell>
          <cell r="G89">
            <v>42278</v>
          </cell>
          <cell r="H89">
            <v>42643</v>
          </cell>
          <cell r="I89">
            <v>1</v>
          </cell>
          <cell r="J89">
            <v>1315547</v>
          </cell>
          <cell r="K89">
            <v>1754869</v>
          </cell>
          <cell r="L89">
            <v>131011</v>
          </cell>
          <cell r="M89">
            <v>6216238</v>
          </cell>
          <cell r="N89">
            <v>2645681</v>
          </cell>
          <cell r="O89">
            <v>13060924</v>
          </cell>
          <cell r="P89">
            <v>12171924</v>
          </cell>
          <cell r="R89">
            <v>1315547</v>
          </cell>
          <cell r="S89">
            <v>1754869</v>
          </cell>
          <cell r="T89">
            <v>131011</v>
          </cell>
          <cell r="U89">
            <v>6216238</v>
          </cell>
          <cell r="V89">
            <v>2645681</v>
          </cell>
          <cell r="X89">
            <v>12063346</v>
          </cell>
          <cell r="Z89">
            <v>13060924</v>
          </cell>
          <cell r="AA89">
            <v>12171924</v>
          </cell>
          <cell r="AC89">
            <v>12063346</v>
          </cell>
          <cell r="AD89">
            <v>2983519.8593566581</v>
          </cell>
          <cell r="AE89">
            <v>8258726.9141261373</v>
          </cell>
          <cell r="AF89">
            <v>3201427</v>
          </cell>
          <cell r="AG89">
            <v>8861919</v>
          </cell>
          <cell r="AH89">
            <v>0</v>
          </cell>
          <cell r="AI89">
            <v>11242246.773482794</v>
          </cell>
          <cell r="AJ89">
            <v>0</v>
          </cell>
          <cell r="AK89">
            <v>0</v>
          </cell>
          <cell r="AL89">
            <v>327263.83416234615</v>
          </cell>
          <cell r="AM89">
            <v>41248.260000000009</v>
          </cell>
          <cell r="AN89">
            <v>0</v>
          </cell>
          <cell r="AO89">
            <v>72904.389898281835</v>
          </cell>
          <cell r="AP89">
            <v>0</v>
          </cell>
          <cell r="AQ89">
            <v>94101</v>
          </cell>
          <cell r="AR89">
            <v>-21196.610101718165</v>
          </cell>
          <cell r="AT89">
            <v>286015.57416234614</v>
          </cell>
          <cell r="AU89">
            <v>0</v>
          </cell>
          <cell r="AV89">
            <v>1846380.411416631</v>
          </cell>
          <cell r="AW89">
            <v>0</v>
          </cell>
          <cell r="AX89">
            <v>2055129</v>
          </cell>
          <cell r="AY89">
            <v>-208748.58858336904</v>
          </cell>
        </row>
        <row r="90">
          <cell r="A90" t="str">
            <v>200125200B</v>
          </cell>
          <cell r="B90" t="str">
            <v>THE PHYSICIANS HOSPITAL IN ANADARKO</v>
          </cell>
          <cell r="C90" t="str">
            <v>No</v>
          </cell>
          <cell r="D90">
            <v>1</v>
          </cell>
          <cell r="E90">
            <v>12</v>
          </cell>
          <cell r="F90">
            <v>371314</v>
          </cell>
          <cell r="G90">
            <v>42278</v>
          </cell>
          <cell r="H90">
            <v>42643</v>
          </cell>
          <cell r="I90">
            <v>1</v>
          </cell>
          <cell r="J90">
            <v>1716689</v>
          </cell>
          <cell r="K90">
            <v>2723638</v>
          </cell>
          <cell r="L90">
            <v>33298</v>
          </cell>
          <cell r="M90">
            <v>20489496</v>
          </cell>
          <cell r="N90">
            <v>3888442</v>
          </cell>
          <cell r="O90">
            <v>30196407</v>
          </cell>
          <cell r="P90">
            <v>23379989</v>
          </cell>
          <cell r="R90">
            <v>1716689</v>
          </cell>
          <cell r="S90">
            <v>2723638</v>
          </cell>
          <cell r="T90">
            <v>33298</v>
          </cell>
          <cell r="U90">
            <v>20489496</v>
          </cell>
          <cell r="V90">
            <v>3888442</v>
          </cell>
          <cell r="X90">
            <v>28851563</v>
          </cell>
          <cell r="Z90">
            <v>30196407</v>
          </cell>
          <cell r="AA90">
            <v>23379989</v>
          </cell>
          <cell r="AC90">
            <v>28851563</v>
          </cell>
          <cell r="AD90">
            <v>3463766.5100395884</v>
          </cell>
          <cell r="AE90">
            <v>18874958.278403189</v>
          </cell>
          <cell r="AF90">
            <v>4473625</v>
          </cell>
          <cell r="AG90">
            <v>24377938</v>
          </cell>
          <cell r="AH90">
            <v>0</v>
          </cell>
          <cell r="AI90">
            <v>22338724.788442776</v>
          </cell>
          <cell r="AJ90">
            <v>0</v>
          </cell>
          <cell r="AK90">
            <v>0</v>
          </cell>
          <cell r="AL90">
            <v>687001.56768757035</v>
          </cell>
          <cell r="AM90">
            <v>119228.55999999997</v>
          </cell>
          <cell r="AN90">
            <v>0</v>
          </cell>
          <cell r="AO90">
            <v>386433.05010664754</v>
          </cell>
          <cell r="AP90">
            <v>0</v>
          </cell>
          <cell r="AQ90">
            <v>420329</v>
          </cell>
          <cell r="AR90">
            <v>-33895.949893352459</v>
          </cell>
          <cell r="AT90">
            <v>567773.00768757041</v>
          </cell>
          <cell r="AU90">
            <v>0</v>
          </cell>
          <cell r="AV90">
            <v>2740605.2373811016</v>
          </cell>
          <cell r="AW90">
            <v>0</v>
          </cell>
          <cell r="AX90">
            <v>3032089</v>
          </cell>
          <cell r="AY90">
            <v>-291483.76261889841</v>
          </cell>
        </row>
        <row r="92">
          <cell r="B92" t="str">
            <v>Private Excluded</v>
          </cell>
        </row>
        <row r="93">
          <cell r="A93" t="str">
            <v>200080160A</v>
          </cell>
          <cell r="B93" t="str">
            <v>CHG CORNERSTONE HOSPITAL OF OKLAHOMA - SHAWNEE (SOLARA HOSPITAL SHAWNEE LLC)</v>
          </cell>
          <cell r="C93" t="str">
            <v>Yes</v>
          </cell>
          <cell r="D93">
            <v>1</v>
          </cell>
          <cell r="E93">
            <v>12</v>
          </cell>
          <cell r="F93">
            <v>372019</v>
          </cell>
          <cell r="G93">
            <v>42248</v>
          </cell>
          <cell r="H93">
            <v>42613</v>
          </cell>
          <cell r="I93">
            <v>1</v>
          </cell>
          <cell r="J93">
            <v>24708689</v>
          </cell>
          <cell r="K93">
            <v>35595269</v>
          </cell>
          <cell r="L93">
            <v>0</v>
          </cell>
          <cell r="M93">
            <v>10400</v>
          </cell>
          <cell r="N93">
            <v>0</v>
          </cell>
          <cell r="O93">
            <v>60314358</v>
          </cell>
          <cell r="P93">
            <v>12730706</v>
          </cell>
          <cell r="R93">
            <v>24708689</v>
          </cell>
          <cell r="S93">
            <v>35595269</v>
          </cell>
          <cell r="T93">
            <v>0</v>
          </cell>
          <cell r="U93">
            <v>10400</v>
          </cell>
          <cell r="V93">
            <v>0</v>
          </cell>
          <cell r="X93">
            <v>60314358</v>
          </cell>
          <cell r="Z93">
            <v>60314358</v>
          </cell>
          <cell r="AA93">
            <v>12730706</v>
          </cell>
          <cell r="AC93">
            <v>60314358</v>
          </cell>
          <cell r="AD93">
            <v>12728510.845367001</v>
          </cell>
          <cell r="AE93">
            <v>2195.1546329980001</v>
          </cell>
          <cell r="AF93">
            <v>60303958</v>
          </cell>
          <cell r="AG93">
            <v>10400</v>
          </cell>
          <cell r="AH93">
            <v>0</v>
          </cell>
          <cell r="AI93">
            <v>12730706</v>
          </cell>
          <cell r="AJ93">
            <v>0</v>
          </cell>
          <cell r="AK93">
            <v>0</v>
          </cell>
          <cell r="AL93">
            <v>738274.48</v>
          </cell>
          <cell r="AM93">
            <v>738274.48</v>
          </cell>
          <cell r="AN93">
            <v>0</v>
          </cell>
          <cell r="AO93">
            <v>-174434.24201797869</v>
          </cell>
          <cell r="AP93">
            <v>0</v>
          </cell>
          <cell r="AQ93">
            <v>0</v>
          </cell>
          <cell r="AR93">
            <v>-174434.24201797869</v>
          </cell>
          <cell r="AT93">
            <v>0</v>
          </cell>
          <cell r="AU93">
            <v>0</v>
          </cell>
          <cell r="AV93">
            <v>0</v>
          </cell>
          <cell r="AW93">
            <v>0</v>
          </cell>
          <cell r="AX93">
            <v>0</v>
          </cell>
          <cell r="AY93">
            <v>0</v>
          </cell>
        </row>
        <row r="94">
          <cell r="A94" t="str">
            <v>100746230B</v>
          </cell>
          <cell r="B94" t="str">
            <v>COMMUNITY HOSPITAL</v>
          </cell>
          <cell r="C94" t="str">
            <v>Yes</v>
          </cell>
          <cell r="D94">
            <v>1</v>
          </cell>
          <cell r="E94">
            <v>12</v>
          </cell>
          <cell r="F94">
            <v>370203</v>
          </cell>
          <cell r="G94">
            <v>42370</v>
          </cell>
          <cell r="H94">
            <v>42735</v>
          </cell>
          <cell r="I94">
            <v>1</v>
          </cell>
          <cell r="J94">
            <v>11142675</v>
          </cell>
          <cell r="K94">
            <v>161154803</v>
          </cell>
          <cell r="L94">
            <v>0</v>
          </cell>
          <cell r="M94">
            <v>331452164</v>
          </cell>
          <cell r="N94">
            <v>14505591</v>
          </cell>
          <cell r="O94">
            <v>518255233</v>
          </cell>
          <cell r="P94">
            <v>133909553</v>
          </cell>
          <cell r="R94">
            <v>11142675</v>
          </cell>
          <cell r="S94">
            <v>161154803</v>
          </cell>
          <cell r="T94">
            <v>0</v>
          </cell>
          <cell r="U94">
            <v>331452164</v>
          </cell>
          <cell r="V94">
            <v>14505591</v>
          </cell>
          <cell r="X94">
            <v>518255233</v>
          </cell>
          <cell r="Z94">
            <v>518255233</v>
          </cell>
          <cell r="AA94">
            <v>133909553</v>
          </cell>
          <cell r="AC94">
            <v>518255233</v>
          </cell>
          <cell r="AD94">
            <v>44519141.907067508</v>
          </cell>
          <cell r="AE94">
            <v>89390411.092932507</v>
          </cell>
          <cell r="AF94">
            <v>172297478</v>
          </cell>
          <cell r="AG94">
            <v>345957755</v>
          </cell>
          <cell r="AH94">
            <v>0</v>
          </cell>
          <cell r="AI94">
            <v>133909552.99999999</v>
          </cell>
          <cell r="AJ94">
            <v>0</v>
          </cell>
          <cell r="AK94">
            <v>0</v>
          </cell>
          <cell r="AL94">
            <v>2600628.9624174396</v>
          </cell>
          <cell r="AM94">
            <v>916926.09</v>
          </cell>
          <cell r="AN94">
            <v>0</v>
          </cell>
          <cell r="AO94">
            <v>270065.87792383146</v>
          </cell>
          <cell r="AP94">
            <v>0</v>
          </cell>
          <cell r="AQ94">
            <v>0</v>
          </cell>
          <cell r="AR94">
            <v>270065.87792383146</v>
          </cell>
          <cell r="AT94">
            <v>1683702.8724174395</v>
          </cell>
          <cell r="AU94">
            <v>0</v>
          </cell>
          <cell r="AV94">
            <v>576938.28162578866</v>
          </cell>
          <cell r="AW94">
            <v>0</v>
          </cell>
          <cell r="AX94">
            <v>0</v>
          </cell>
          <cell r="AY94">
            <v>576938.28162578866</v>
          </cell>
        </row>
        <row r="95">
          <cell r="A95" t="str">
            <v>200119790A</v>
          </cell>
          <cell r="B95" t="str">
            <v>CORNERSTONE HOSPITAL OF OKLAHOMA - MUSKOGEE</v>
          </cell>
          <cell r="C95" t="str">
            <v>Yes</v>
          </cell>
          <cell r="D95">
            <v>1</v>
          </cell>
          <cell r="E95">
            <v>12</v>
          </cell>
          <cell r="F95">
            <v>372022</v>
          </cell>
          <cell r="G95">
            <v>42186</v>
          </cell>
          <cell r="H95">
            <v>42551</v>
          </cell>
          <cell r="I95">
            <v>1</v>
          </cell>
          <cell r="J95">
            <v>60842702</v>
          </cell>
          <cell r="K95">
            <v>93165100</v>
          </cell>
          <cell r="L95">
            <v>0</v>
          </cell>
          <cell r="M95">
            <v>22291</v>
          </cell>
          <cell r="N95">
            <v>0</v>
          </cell>
          <cell r="O95">
            <v>154030093</v>
          </cell>
          <cell r="P95">
            <v>29804273</v>
          </cell>
          <cell r="R95">
            <v>60842702</v>
          </cell>
          <cell r="S95">
            <v>93165100</v>
          </cell>
          <cell r="T95">
            <v>0</v>
          </cell>
          <cell r="U95">
            <v>22291</v>
          </cell>
          <cell r="V95">
            <v>0</v>
          </cell>
          <cell r="X95">
            <v>154030093</v>
          </cell>
          <cell r="Z95">
            <v>154030093</v>
          </cell>
          <cell r="AA95">
            <v>29804273</v>
          </cell>
          <cell r="AC95">
            <v>154030093</v>
          </cell>
          <cell r="AD95">
            <v>29799959.771094508</v>
          </cell>
          <cell r="AE95">
            <v>4313.2289054905659</v>
          </cell>
          <cell r="AF95">
            <v>154007802</v>
          </cell>
          <cell r="AG95">
            <v>22291</v>
          </cell>
          <cell r="AH95">
            <v>0</v>
          </cell>
          <cell r="AI95">
            <v>29804273</v>
          </cell>
          <cell r="AJ95">
            <v>0</v>
          </cell>
          <cell r="AK95">
            <v>0</v>
          </cell>
          <cell r="AL95">
            <v>1137741.2000000002</v>
          </cell>
          <cell r="AM95">
            <v>1137741.2000000002</v>
          </cell>
          <cell r="AN95">
            <v>0</v>
          </cell>
          <cell r="AO95">
            <v>-253285.66002679104</v>
          </cell>
          <cell r="AP95">
            <v>0</v>
          </cell>
          <cell r="AQ95">
            <v>0</v>
          </cell>
          <cell r="AR95">
            <v>-253285.66002679104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</row>
        <row r="96">
          <cell r="A96" t="str">
            <v>100745350B</v>
          </cell>
          <cell r="B96" t="str">
            <v>LAKESIDE WOMEN'S HOSPITAL, L.L.C.</v>
          </cell>
          <cell r="C96" t="str">
            <v>Yes</v>
          </cell>
          <cell r="D96">
            <v>1</v>
          </cell>
          <cell r="E96">
            <v>12</v>
          </cell>
          <cell r="F96">
            <v>370199</v>
          </cell>
          <cell r="G96">
            <v>42186</v>
          </cell>
          <cell r="H96">
            <v>42551</v>
          </cell>
          <cell r="I96">
            <v>1</v>
          </cell>
          <cell r="J96">
            <v>24428400</v>
          </cell>
          <cell r="K96">
            <v>11969207</v>
          </cell>
          <cell r="L96">
            <v>3772</v>
          </cell>
          <cell r="M96">
            <v>40850225</v>
          </cell>
          <cell r="N96">
            <v>33093</v>
          </cell>
          <cell r="O96">
            <v>78989838</v>
          </cell>
          <cell r="P96">
            <v>24305016</v>
          </cell>
          <cell r="R96">
            <v>24428400</v>
          </cell>
          <cell r="S96">
            <v>11969207</v>
          </cell>
          <cell r="T96">
            <v>3772</v>
          </cell>
          <cell r="U96">
            <v>40850225</v>
          </cell>
          <cell r="V96">
            <v>33093</v>
          </cell>
          <cell r="X96">
            <v>77284697</v>
          </cell>
          <cell r="Z96">
            <v>78989838</v>
          </cell>
          <cell r="AA96">
            <v>24305016</v>
          </cell>
          <cell r="AC96">
            <v>77284697</v>
          </cell>
          <cell r="AD96">
            <v>11200631.896688584</v>
          </cell>
          <cell r="AE96">
            <v>12579715.610039458</v>
          </cell>
          <cell r="AF96">
            <v>36401379</v>
          </cell>
          <cell r="AG96">
            <v>40883318</v>
          </cell>
          <cell r="AH96">
            <v>0</v>
          </cell>
          <cell r="AI96">
            <v>23780347.506728042</v>
          </cell>
          <cell r="AJ96">
            <v>0</v>
          </cell>
          <cell r="AK96">
            <v>0</v>
          </cell>
          <cell r="AL96">
            <v>1075556.2473721274</v>
          </cell>
          <cell r="AM96">
            <v>953429.57000000007</v>
          </cell>
          <cell r="AN96">
            <v>0</v>
          </cell>
          <cell r="AO96">
            <v>8191421.5584424343</v>
          </cell>
          <cell r="AP96">
            <v>0</v>
          </cell>
          <cell r="AQ96">
            <v>0</v>
          </cell>
          <cell r="AR96">
            <v>8191421.5584424343</v>
          </cell>
          <cell r="AT96">
            <v>122126.67737212733</v>
          </cell>
          <cell r="AU96">
            <v>0</v>
          </cell>
          <cell r="AV96">
            <v>54552.077520059524</v>
          </cell>
          <cell r="AW96">
            <v>0</v>
          </cell>
          <cell r="AX96">
            <v>0</v>
          </cell>
          <cell r="AY96">
            <v>54552.077520059524</v>
          </cell>
        </row>
        <row r="97">
          <cell r="A97" t="str">
            <v>200347120A</v>
          </cell>
          <cell r="B97" t="str">
            <v>LTAC HOSPITAL OF EDMOND, LLC</v>
          </cell>
          <cell r="C97" t="str">
            <v>Yes</v>
          </cell>
          <cell r="D97">
            <v>1</v>
          </cell>
          <cell r="E97">
            <v>12</v>
          </cell>
          <cell r="F97">
            <v>372005</v>
          </cell>
          <cell r="G97">
            <v>42156</v>
          </cell>
          <cell r="H97">
            <v>42521</v>
          </cell>
          <cell r="I97">
            <v>1</v>
          </cell>
          <cell r="J97">
            <v>14160581</v>
          </cell>
          <cell r="K97">
            <v>16123092</v>
          </cell>
          <cell r="L97">
            <v>0</v>
          </cell>
          <cell r="M97">
            <v>0</v>
          </cell>
          <cell r="N97">
            <v>0</v>
          </cell>
          <cell r="O97">
            <v>30283673</v>
          </cell>
          <cell r="P97">
            <v>17150104</v>
          </cell>
          <cell r="R97">
            <v>14160581</v>
          </cell>
          <cell r="S97">
            <v>16123092</v>
          </cell>
          <cell r="T97">
            <v>0</v>
          </cell>
          <cell r="U97">
            <v>0</v>
          </cell>
          <cell r="V97">
            <v>0</v>
          </cell>
          <cell r="X97">
            <v>30283673</v>
          </cell>
          <cell r="Z97">
            <v>30283673</v>
          </cell>
          <cell r="AA97">
            <v>17150104</v>
          </cell>
          <cell r="AC97">
            <v>30283673</v>
          </cell>
          <cell r="AD97">
            <v>17150104</v>
          </cell>
          <cell r="AE97">
            <v>0</v>
          </cell>
          <cell r="AF97">
            <v>30283673</v>
          </cell>
          <cell r="AG97">
            <v>0</v>
          </cell>
          <cell r="AH97">
            <v>0</v>
          </cell>
          <cell r="AI97">
            <v>17150104</v>
          </cell>
          <cell r="AJ97">
            <v>0</v>
          </cell>
          <cell r="AK97">
            <v>0</v>
          </cell>
          <cell r="AL97">
            <v>410497.85</v>
          </cell>
          <cell r="AM97">
            <v>410497.85</v>
          </cell>
          <cell r="AN97">
            <v>0</v>
          </cell>
          <cell r="AO97">
            <v>-174605.91979760281</v>
          </cell>
          <cell r="AP97">
            <v>0</v>
          </cell>
          <cell r="AQ97">
            <v>0</v>
          </cell>
          <cell r="AR97">
            <v>-174605.91979760281</v>
          </cell>
          <cell r="AT97">
            <v>0</v>
          </cell>
          <cell r="AU97">
            <v>0</v>
          </cell>
          <cell r="AV97">
            <v>0</v>
          </cell>
          <cell r="AW97">
            <v>0</v>
          </cell>
          <cell r="AX97">
            <v>0</v>
          </cell>
          <cell r="AY97">
            <v>0</v>
          </cell>
        </row>
        <row r="98">
          <cell r="A98" t="str">
            <v>200069370A</v>
          </cell>
          <cell r="B98" t="str">
            <v>MCBRIDE CLINIC ORTHOPEDIC HOSPITAL</v>
          </cell>
          <cell r="C98" t="str">
            <v>Yes</v>
          </cell>
          <cell r="D98">
            <v>1</v>
          </cell>
          <cell r="E98">
            <v>12</v>
          </cell>
          <cell r="F98">
            <v>370222</v>
          </cell>
          <cell r="G98">
            <v>42370</v>
          </cell>
          <cell r="H98">
            <v>42735</v>
          </cell>
          <cell r="I98">
            <v>1</v>
          </cell>
          <cell r="J98">
            <v>12044038</v>
          </cell>
          <cell r="K98">
            <v>127467496</v>
          </cell>
          <cell r="L98">
            <v>284017</v>
          </cell>
          <cell r="M98">
            <v>71640699</v>
          </cell>
          <cell r="N98">
            <v>170160261</v>
          </cell>
          <cell r="O98">
            <v>384497719</v>
          </cell>
          <cell r="P98">
            <v>128121009</v>
          </cell>
          <cell r="R98">
            <v>12044038</v>
          </cell>
          <cell r="S98">
            <v>127467496</v>
          </cell>
          <cell r="T98">
            <v>284017</v>
          </cell>
          <cell r="U98">
            <v>71640699</v>
          </cell>
          <cell r="V98">
            <v>170160261</v>
          </cell>
          <cell r="X98">
            <v>381596511</v>
          </cell>
          <cell r="Z98">
            <v>384497719</v>
          </cell>
          <cell r="AA98">
            <v>128121009</v>
          </cell>
          <cell r="AC98">
            <v>381596511</v>
          </cell>
          <cell r="AD98">
            <v>46582193.242688544</v>
          </cell>
          <cell r="AE98">
            <v>80572085.194525287</v>
          </cell>
          <cell r="AF98">
            <v>139795551</v>
          </cell>
          <cell r="AG98">
            <v>241800960</v>
          </cell>
          <cell r="AH98">
            <v>0</v>
          </cell>
          <cell r="AI98">
            <v>127154278.43721381</v>
          </cell>
          <cell r="AJ98">
            <v>0</v>
          </cell>
          <cell r="AK98">
            <v>0</v>
          </cell>
          <cell r="AL98">
            <v>639137.09573412291</v>
          </cell>
          <cell r="AM98">
            <v>409773.77</v>
          </cell>
          <cell r="AN98">
            <v>0</v>
          </cell>
          <cell r="AO98">
            <v>110712.90704707743</v>
          </cell>
          <cell r="AP98">
            <v>0</v>
          </cell>
          <cell r="AQ98">
            <v>0</v>
          </cell>
          <cell r="AR98">
            <v>110712.90704707743</v>
          </cell>
          <cell r="AT98">
            <v>229363.32573412286</v>
          </cell>
          <cell r="AU98">
            <v>0</v>
          </cell>
          <cell r="AV98">
            <v>130997.11169853096</v>
          </cell>
          <cell r="AW98">
            <v>0</v>
          </cell>
          <cell r="AX98">
            <v>0</v>
          </cell>
          <cell r="AY98">
            <v>130997.11169853096</v>
          </cell>
        </row>
        <row r="99">
          <cell r="A99" t="str">
            <v>200265330A</v>
          </cell>
          <cell r="B99" t="str">
            <v>NORTHEAST OKLAHOMA EYE INSTITUTE LLC</v>
          </cell>
          <cell r="C99" t="str">
            <v>Yes</v>
          </cell>
          <cell r="D99">
            <v>1</v>
          </cell>
          <cell r="E99">
            <v>12</v>
          </cell>
          <cell r="F99">
            <v>370210</v>
          </cell>
          <cell r="G99">
            <v>42370</v>
          </cell>
          <cell r="H99">
            <v>42735</v>
          </cell>
          <cell r="I99">
            <v>1</v>
          </cell>
          <cell r="J99">
            <v>5501033</v>
          </cell>
          <cell r="K99">
            <v>116934090</v>
          </cell>
          <cell r="L99">
            <v>0</v>
          </cell>
          <cell r="M99">
            <v>185598899</v>
          </cell>
          <cell r="N99">
            <v>876259</v>
          </cell>
          <cell r="O99">
            <v>308910281</v>
          </cell>
          <cell r="P99">
            <v>120606409</v>
          </cell>
          <cell r="R99">
            <v>5501033</v>
          </cell>
          <cell r="S99">
            <v>116934090</v>
          </cell>
          <cell r="T99">
            <v>0</v>
          </cell>
          <cell r="U99">
            <v>185598899</v>
          </cell>
          <cell r="V99">
            <v>876259</v>
          </cell>
          <cell r="X99">
            <v>308910281</v>
          </cell>
          <cell r="Z99">
            <v>308910281</v>
          </cell>
          <cell r="AA99">
            <v>120606409</v>
          </cell>
          <cell r="AC99">
            <v>308910281</v>
          </cell>
          <cell r="AD99">
            <v>47801777.502197497</v>
          </cell>
          <cell r="AE99">
            <v>72804631.497802496</v>
          </cell>
          <cell r="AF99">
            <v>122435123</v>
          </cell>
          <cell r="AG99">
            <v>186475158</v>
          </cell>
          <cell r="AH99">
            <v>0</v>
          </cell>
          <cell r="AI99">
            <v>120606409</v>
          </cell>
          <cell r="AJ99">
            <v>0</v>
          </cell>
          <cell r="AK99">
            <v>0</v>
          </cell>
          <cell r="AL99">
            <v>76518.92</v>
          </cell>
          <cell r="AM99">
            <v>10062.549999999999</v>
          </cell>
          <cell r="AN99">
            <v>0</v>
          </cell>
          <cell r="AO99">
            <v>-744.17229475686509</v>
          </cell>
          <cell r="AP99">
            <v>0</v>
          </cell>
          <cell r="AQ99">
            <v>0</v>
          </cell>
          <cell r="AR99">
            <v>-744.17229475686509</v>
          </cell>
          <cell r="AT99">
            <v>66456.37</v>
          </cell>
          <cell r="AU99">
            <v>0</v>
          </cell>
          <cell r="AV99">
            <v>0</v>
          </cell>
          <cell r="AW99">
            <v>0</v>
          </cell>
          <cell r="AX99">
            <v>0</v>
          </cell>
          <cell r="AY99">
            <v>0</v>
          </cell>
        </row>
        <row r="100">
          <cell r="A100" t="str">
            <v>200035670C</v>
          </cell>
          <cell r="B100" t="str">
            <v>NORTHWEST SURGICAL HOSPITAL</v>
          </cell>
          <cell r="C100" t="str">
            <v>Yes</v>
          </cell>
          <cell r="D100">
            <v>1</v>
          </cell>
          <cell r="E100">
            <v>12</v>
          </cell>
          <cell r="F100">
            <v>370192</v>
          </cell>
          <cell r="G100">
            <v>42370</v>
          </cell>
          <cell r="H100">
            <v>42735</v>
          </cell>
          <cell r="I100">
            <v>1</v>
          </cell>
          <cell r="J100">
            <v>901652</v>
          </cell>
          <cell r="K100">
            <v>16421706</v>
          </cell>
          <cell r="L100">
            <v>0</v>
          </cell>
          <cell r="M100">
            <v>44589383</v>
          </cell>
          <cell r="N100">
            <v>1922116</v>
          </cell>
          <cell r="O100">
            <v>63834857</v>
          </cell>
          <cell r="P100">
            <v>16455649</v>
          </cell>
          <cell r="R100">
            <v>901652</v>
          </cell>
          <cell r="S100">
            <v>16421706</v>
          </cell>
          <cell r="T100">
            <v>0</v>
          </cell>
          <cell r="U100">
            <v>44589383</v>
          </cell>
          <cell r="V100">
            <v>1922116</v>
          </cell>
          <cell r="X100">
            <v>63834857</v>
          </cell>
          <cell r="Z100">
            <v>63834857</v>
          </cell>
          <cell r="AA100">
            <v>16455649</v>
          </cell>
          <cell r="AC100">
            <v>63834857</v>
          </cell>
          <cell r="AD100">
            <v>4465696.5198393408</v>
          </cell>
          <cell r="AE100">
            <v>11989952.480160659</v>
          </cell>
          <cell r="AF100">
            <v>17323358</v>
          </cell>
          <cell r="AG100">
            <v>46511499</v>
          </cell>
          <cell r="AH100">
            <v>0</v>
          </cell>
          <cell r="AI100">
            <v>16455648.999999998</v>
          </cell>
          <cell r="AJ100">
            <v>0</v>
          </cell>
          <cell r="AK100">
            <v>0</v>
          </cell>
          <cell r="AL100">
            <v>336737.03</v>
          </cell>
          <cell r="AM100">
            <v>37924.400000000001</v>
          </cell>
          <cell r="AN100">
            <v>0</v>
          </cell>
          <cell r="AO100">
            <v>22913.362167955602</v>
          </cell>
          <cell r="AP100">
            <v>0</v>
          </cell>
          <cell r="AQ100">
            <v>0</v>
          </cell>
          <cell r="AR100">
            <v>22913.362167955602</v>
          </cell>
          <cell r="AT100">
            <v>298812.63</v>
          </cell>
          <cell r="AU100">
            <v>0</v>
          </cell>
          <cell r="AV100">
            <v>50473.485104305932</v>
          </cell>
          <cell r="AW100">
            <v>0</v>
          </cell>
          <cell r="AX100">
            <v>0</v>
          </cell>
          <cell r="AY100">
            <v>50473.485104305932</v>
          </cell>
        </row>
        <row r="101">
          <cell r="A101" t="str">
            <v>200066700A</v>
          </cell>
          <cell r="B101" t="str">
            <v>OKLAHOMA CENTER FOR ORTHOPAEDIC &amp; MULTI SPECIALTY</v>
          </cell>
          <cell r="C101" t="str">
            <v>Yes</v>
          </cell>
          <cell r="D101">
            <v>1</v>
          </cell>
          <cell r="E101">
            <v>12</v>
          </cell>
          <cell r="F101">
            <v>370212</v>
          </cell>
          <cell r="G101">
            <v>42370</v>
          </cell>
          <cell r="H101">
            <v>42735</v>
          </cell>
          <cell r="I101">
            <v>1</v>
          </cell>
          <cell r="J101">
            <v>1500929</v>
          </cell>
          <cell r="K101">
            <v>21596266</v>
          </cell>
          <cell r="L101">
            <v>0</v>
          </cell>
          <cell r="M101">
            <v>187174219</v>
          </cell>
          <cell r="N101">
            <v>12930</v>
          </cell>
          <cell r="O101">
            <v>210284344</v>
          </cell>
          <cell r="P101">
            <v>63138930</v>
          </cell>
          <cell r="R101">
            <v>1500929</v>
          </cell>
          <cell r="S101">
            <v>21596266</v>
          </cell>
          <cell r="T101">
            <v>0</v>
          </cell>
          <cell r="U101">
            <v>187174219</v>
          </cell>
          <cell r="V101">
            <v>12930</v>
          </cell>
          <cell r="X101">
            <v>210284344</v>
          </cell>
          <cell r="Z101">
            <v>210284344</v>
          </cell>
          <cell r="AA101">
            <v>63138930</v>
          </cell>
          <cell r="AC101">
            <v>210284344</v>
          </cell>
          <cell r="AD101">
            <v>6935048.7561801076</v>
          </cell>
          <cell r="AE101">
            <v>56203881.243819885</v>
          </cell>
          <cell r="AF101">
            <v>23097195</v>
          </cell>
          <cell r="AG101">
            <v>187187149</v>
          </cell>
          <cell r="AH101">
            <v>0</v>
          </cell>
          <cell r="AI101">
            <v>63138930.000000007</v>
          </cell>
          <cell r="AJ101">
            <v>0</v>
          </cell>
          <cell r="AK101">
            <v>0</v>
          </cell>
          <cell r="AL101">
            <v>3441718.1787004434</v>
          </cell>
          <cell r="AM101">
            <v>561098.26</v>
          </cell>
          <cell r="AN101">
            <v>0</v>
          </cell>
          <cell r="AO101">
            <v>230657.6086084618</v>
          </cell>
          <cell r="AP101">
            <v>0</v>
          </cell>
          <cell r="AQ101">
            <v>0</v>
          </cell>
          <cell r="AR101">
            <v>230657.6086084618</v>
          </cell>
          <cell r="AT101">
            <v>2880619.9187004431</v>
          </cell>
          <cell r="AU101">
            <v>0</v>
          </cell>
          <cell r="AV101">
            <v>774392.70704727434</v>
          </cell>
          <cell r="AW101">
            <v>0</v>
          </cell>
          <cell r="AX101">
            <v>0</v>
          </cell>
          <cell r="AY101">
            <v>774392.70704727434</v>
          </cell>
        </row>
        <row r="102">
          <cell r="A102" t="str">
            <v>200280620A</v>
          </cell>
          <cell r="B102" t="str">
            <v>OKLAHOMA HEART HOSPITAL</v>
          </cell>
          <cell r="C102" t="str">
            <v>Yes</v>
          </cell>
          <cell r="D102">
            <v>1</v>
          </cell>
          <cell r="E102">
            <v>12</v>
          </cell>
          <cell r="F102">
            <v>370234</v>
          </cell>
          <cell r="G102">
            <v>42370</v>
          </cell>
          <cell r="H102">
            <v>42735</v>
          </cell>
          <cell r="I102">
            <v>1</v>
          </cell>
          <cell r="J102">
            <v>46901057</v>
          </cell>
          <cell r="K102">
            <v>190785691</v>
          </cell>
          <cell r="L102">
            <v>4227994</v>
          </cell>
          <cell r="M102">
            <v>282623683</v>
          </cell>
          <cell r="N102">
            <v>29457210</v>
          </cell>
          <cell r="O102">
            <v>554104056</v>
          </cell>
          <cell r="P102">
            <v>133102143</v>
          </cell>
          <cell r="R102">
            <v>46901057</v>
          </cell>
          <cell r="S102">
            <v>190785691</v>
          </cell>
          <cell r="T102">
            <v>4227994</v>
          </cell>
          <cell r="U102">
            <v>282623683</v>
          </cell>
          <cell r="V102">
            <v>29457210</v>
          </cell>
          <cell r="X102">
            <v>553995635</v>
          </cell>
          <cell r="Z102">
            <v>554104056</v>
          </cell>
          <cell r="AA102">
            <v>133102143</v>
          </cell>
          <cell r="AC102">
            <v>553995635</v>
          </cell>
          <cell r="AD102">
            <v>58110692.810904287</v>
          </cell>
          <cell r="AE102">
            <v>74965406.222642228</v>
          </cell>
          <cell r="AF102">
            <v>241914742</v>
          </cell>
          <cell r="AG102">
            <v>312080893</v>
          </cell>
          <cell r="AH102">
            <v>0</v>
          </cell>
          <cell r="AI102">
            <v>133076099.03354652</v>
          </cell>
          <cell r="AJ102">
            <v>0</v>
          </cell>
          <cell r="AK102">
            <v>0</v>
          </cell>
          <cell r="AL102">
            <v>4529139.9601679724</v>
          </cell>
          <cell r="AM102">
            <v>3488018.06</v>
          </cell>
          <cell r="AN102">
            <v>0</v>
          </cell>
          <cell r="AO102">
            <v>323841.17924993718</v>
          </cell>
          <cell r="AP102">
            <v>0</v>
          </cell>
          <cell r="AQ102">
            <v>0</v>
          </cell>
          <cell r="AR102">
            <v>323841.17924993718</v>
          </cell>
          <cell r="AT102">
            <v>1041121.900167972</v>
          </cell>
          <cell r="AU102">
            <v>0</v>
          </cell>
          <cell r="AV102">
            <v>500539.87052736932</v>
          </cell>
          <cell r="AW102">
            <v>0</v>
          </cell>
          <cell r="AX102">
            <v>0</v>
          </cell>
          <cell r="AY102">
            <v>500539.87052736932</v>
          </cell>
        </row>
        <row r="103">
          <cell r="A103" t="str">
            <v>200009170A</v>
          </cell>
          <cell r="B103" t="str">
            <v>OKLAHOMA HEART HOSPITAL LLC</v>
          </cell>
          <cell r="C103" t="str">
            <v>Yes</v>
          </cell>
          <cell r="D103">
            <v>1</v>
          </cell>
          <cell r="E103">
            <v>12</v>
          </cell>
          <cell r="F103">
            <v>370215</v>
          </cell>
          <cell r="G103">
            <v>42370</v>
          </cell>
          <cell r="H103">
            <v>42735</v>
          </cell>
          <cell r="I103">
            <v>1</v>
          </cell>
          <cell r="J103">
            <v>64017986</v>
          </cell>
          <cell r="K103">
            <v>287537341</v>
          </cell>
          <cell r="L103">
            <v>5759608</v>
          </cell>
          <cell r="M103">
            <v>535775794</v>
          </cell>
          <cell r="N103">
            <v>55499646</v>
          </cell>
          <cell r="O103">
            <v>1045290661</v>
          </cell>
          <cell r="P103">
            <v>272179767</v>
          </cell>
          <cell r="R103">
            <v>64017986</v>
          </cell>
          <cell r="S103">
            <v>287537341</v>
          </cell>
          <cell r="T103">
            <v>5759608</v>
          </cell>
          <cell r="U103">
            <v>535775794</v>
          </cell>
          <cell r="V103">
            <v>55499646</v>
          </cell>
          <cell r="X103">
            <v>948590375</v>
          </cell>
          <cell r="Z103">
            <v>1045290661</v>
          </cell>
          <cell r="AA103">
            <v>272179767</v>
          </cell>
          <cell r="AC103">
            <v>948590375</v>
          </cell>
          <cell r="AD103">
            <v>93040050.37305136</v>
          </cell>
          <cell r="AE103">
            <v>153960250.00171936</v>
          </cell>
          <cell r="AF103">
            <v>357314935</v>
          </cell>
          <cell r="AG103">
            <v>591275440</v>
          </cell>
          <cell r="AH103">
            <v>0</v>
          </cell>
          <cell r="AI103">
            <v>247000300.3747707</v>
          </cell>
          <cell r="AJ103">
            <v>0</v>
          </cell>
          <cell r="AK103">
            <v>0</v>
          </cell>
          <cell r="AL103">
            <v>4183724.4132607342</v>
          </cell>
          <cell r="AM103">
            <v>3181041.5999999996</v>
          </cell>
          <cell r="AN103">
            <v>0</v>
          </cell>
          <cell r="AO103">
            <v>198542.64385770448</v>
          </cell>
          <cell r="AP103">
            <v>0</v>
          </cell>
          <cell r="AQ103">
            <v>0</v>
          </cell>
          <cell r="AR103">
            <v>198542.64385770448</v>
          </cell>
          <cell r="AT103">
            <v>1002682.8132607347</v>
          </cell>
          <cell r="AU103">
            <v>0</v>
          </cell>
          <cell r="AV103">
            <v>891967.2563029998</v>
          </cell>
          <cell r="AW103">
            <v>0</v>
          </cell>
          <cell r="AX103">
            <v>0</v>
          </cell>
          <cell r="AY103">
            <v>891967.2563029998</v>
          </cell>
        </row>
        <row r="104">
          <cell r="A104" t="str">
            <v>100747140B</v>
          </cell>
          <cell r="B104" t="str">
            <v>OKLAHOMA SPINE HOSPITAL</v>
          </cell>
          <cell r="C104" t="str">
            <v>Yes</v>
          </cell>
          <cell r="D104">
            <v>1</v>
          </cell>
          <cell r="E104">
            <v>12</v>
          </cell>
          <cell r="F104">
            <v>370206</v>
          </cell>
          <cell r="G104">
            <v>42370</v>
          </cell>
          <cell r="H104">
            <v>42735</v>
          </cell>
          <cell r="I104">
            <v>1</v>
          </cell>
          <cell r="J104">
            <v>3404145</v>
          </cell>
          <cell r="K104">
            <v>134181122</v>
          </cell>
          <cell r="L104">
            <v>0</v>
          </cell>
          <cell r="M104">
            <v>83929874</v>
          </cell>
          <cell r="N104">
            <v>6150</v>
          </cell>
          <cell r="O104">
            <v>221521291</v>
          </cell>
          <cell r="P104">
            <v>63496947</v>
          </cell>
          <cell r="R104">
            <v>3404145</v>
          </cell>
          <cell r="S104">
            <v>134181122</v>
          </cell>
          <cell r="T104">
            <v>0</v>
          </cell>
          <cell r="U104">
            <v>83929874</v>
          </cell>
          <cell r="V104">
            <v>6150</v>
          </cell>
          <cell r="X104">
            <v>221521291</v>
          </cell>
          <cell r="Z104">
            <v>221521291</v>
          </cell>
          <cell r="AA104">
            <v>63496947</v>
          </cell>
          <cell r="AC104">
            <v>221521291</v>
          </cell>
          <cell r="AD104">
            <v>39437493.196443357</v>
          </cell>
          <cell r="AE104">
            <v>24059453.803556643</v>
          </cell>
          <cell r="AF104">
            <v>137585267</v>
          </cell>
          <cell r="AG104">
            <v>83936024</v>
          </cell>
          <cell r="AH104">
            <v>0</v>
          </cell>
          <cell r="AI104">
            <v>63496946.999999993</v>
          </cell>
          <cell r="AJ104">
            <v>0</v>
          </cell>
          <cell r="AK104">
            <v>0</v>
          </cell>
          <cell r="AL104">
            <v>794706.89428539493</v>
          </cell>
          <cell r="AM104">
            <v>611493.41</v>
          </cell>
          <cell r="AN104">
            <v>0</v>
          </cell>
          <cell r="AO104">
            <v>221220.44295722654</v>
          </cell>
          <cell r="AP104">
            <v>0</v>
          </cell>
          <cell r="AQ104">
            <v>0</v>
          </cell>
          <cell r="AR104">
            <v>221220.44295722654</v>
          </cell>
          <cell r="AT104">
            <v>183213.48428539486</v>
          </cell>
          <cell r="AU104">
            <v>0</v>
          </cell>
          <cell r="AV104">
            <v>139025.43676349538</v>
          </cell>
          <cell r="AW104">
            <v>0</v>
          </cell>
          <cell r="AX104">
            <v>0</v>
          </cell>
          <cell r="AY104">
            <v>139025.43676349538</v>
          </cell>
        </row>
        <row r="105">
          <cell r="A105" t="str">
            <v>200108340A</v>
          </cell>
          <cell r="B105" t="str">
            <v>ONECORE HEALTH</v>
          </cell>
          <cell r="C105" t="str">
            <v>Yes</v>
          </cell>
          <cell r="D105">
            <v>1</v>
          </cell>
          <cell r="E105">
            <v>12</v>
          </cell>
          <cell r="F105">
            <v>370220</v>
          </cell>
          <cell r="G105">
            <v>42370</v>
          </cell>
          <cell r="H105">
            <v>42735</v>
          </cell>
          <cell r="I105">
            <v>1</v>
          </cell>
          <cell r="J105">
            <v>776720</v>
          </cell>
          <cell r="K105">
            <v>24962915</v>
          </cell>
          <cell r="L105">
            <v>0</v>
          </cell>
          <cell r="M105">
            <v>58722200</v>
          </cell>
          <cell r="N105">
            <v>386923</v>
          </cell>
          <cell r="O105">
            <v>84848758</v>
          </cell>
          <cell r="P105">
            <v>14114358</v>
          </cell>
          <cell r="R105">
            <v>776720</v>
          </cell>
          <cell r="S105">
            <v>24962915</v>
          </cell>
          <cell r="T105">
            <v>0</v>
          </cell>
          <cell r="U105">
            <v>58722200</v>
          </cell>
          <cell r="V105">
            <v>386923</v>
          </cell>
          <cell r="X105">
            <v>84848758</v>
          </cell>
          <cell r="Z105">
            <v>84848758</v>
          </cell>
          <cell r="AA105">
            <v>14114358</v>
          </cell>
          <cell r="AC105">
            <v>84848758</v>
          </cell>
          <cell r="AD105">
            <v>4281717.6319696987</v>
          </cell>
          <cell r="AE105">
            <v>9832640.3680303022</v>
          </cell>
          <cell r="AF105">
            <v>25739635</v>
          </cell>
          <cell r="AG105">
            <v>59109123</v>
          </cell>
          <cell r="AH105">
            <v>0</v>
          </cell>
          <cell r="AI105">
            <v>14114358</v>
          </cell>
          <cell r="AJ105">
            <v>0</v>
          </cell>
          <cell r="AK105">
            <v>0</v>
          </cell>
          <cell r="AL105">
            <v>344188.14252178383</v>
          </cell>
          <cell r="AM105">
            <v>11020.44</v>
          </cell>
          <cell r="AN105">
            <v>0</v>
          </cell>
          <cell r="AO105">
            <v>25875.8198129628</v>
          </cell>
          <cell r="AP105">
            <v>0</v>
          </cell>
          <cell r="AQ105">
            <v>0</v>
          </cell>
          <cell r="AR105">
            <v>25875.8198129628</v>
          </cell>
          <cell r="AT105">
            <v>333167.70252178382</v>
          </cell>
          <cell r="AU105">
            <v>0</v>
          </cell>
          <cell r="AV105">
            <v>215368.42811053529</v>
          </cell>
          <cell r="AW105">
            <v>0</v>
          </cell>
          <cell r="AX105">
            <v>0</v>
          </cell>
          <cell r="AY105">
            <v>215368.42811053529</v>
          </cell>
        </row>
        <row r="106">
          <cell r="A106" t="str">
            <v>100748450B</v>
          </cell>
          <cell r="B106" t="str">
            <v>ORTHOPEDIC HOSPITAL OF OKLAHOMA</v>
          </cell>
          <cell r="C106" t="str">
            <v>Yes</v>
          </cell>
          <cell r="D106">
            <v>1</v>
          </cell>
          <cell r="E106">
            <v>12</v>
          </cell>
          <cell r="F106">
            <v>370210</v>
          </cell>
          <cell r="G106">
            <v>42370</v>
          </cell>
          <cell r="H106">
            <v>42735</v>
          </cell>
          <cell r="I106">
            <v>1</v>
          </cell>
          <cell r="J106">
            <v>5501033</v>
          </cell>
          <cell r="K106">
            <v>116934090</v>
          </cell>
          <cell r="L106">
            <v>0</v>
          </cell>
          <cell r="M106">
            <v>185598899</v>
          </cell>
          <cell r="N106">
            <v>876259</v>
          </cell>
          <cell r="O106">
            <v>308910281</v>
          </cell>
          <cell r="P106">
            <v>120606409</v>
          </cell>
          <cell r="R106">
            <v>5501033</v>
          </cell>
          <cell r="S106">
            <v>116934090</v>
          </cell>
          <cell r="T106">
            <v>0</v>
          </cell>
          <cell r="U106">
            <v>185598899</v>
          </cell>
          <cell r="V106">
            <v>876259</v>
          </cell>
          <cell r="X106">
            <v>308910281</v>
          </cell>
          <cell r="Z106">
            <v>308910281</v>
          </cell>
          <cell r="AA106">
            <v>120606409</v>
          </cell>
          <cell r="AC106">
            <v>308910281</v>
          </cell>
          <cell r="AD106">
            <v>47801777.502197497</v>
          </cell>
          <cell r="AE106">
            <v>72804631.497802496</v>
          </cell>
          <cell r="AF106">
            <v>122435123</v>
          </cell>
          <cell r="AG106">
            <v>186475158</v>
          </cell>
          <cell r="AH106">
            <v>0</v>
          </cell>
          <cell r="AI106">
            <v>120606409</v>
          </cell>
          <cell r="AJ106">
            <v>0</v>
          </cell>
          <cell r="AK106">
            <v>0</v>
          </cell>
          <cell r="AL106">
            <v>4262503.2565389462</v>
          </cell>
          <cell r="AM106">
            <v>755398.70000000007</v>
          </cell>
          <cell r="AN106">
            <v>0</v>
          </cell>
          <cell r="AO106">
            <v>129315.12979470857</v>
          </cell>
          <cell r="AP106">
            <v>0</v>
          </cell>
          <cell r="AQ106">
            <v>0</v>
          </cell>
          <cell r="AR106">
            <v>129315.12979470857</v>
          </cell>
          <cell r="AT106">
            <v>3507104.556538946</v>
          </cell>
          <cell r="AU106">
            <v>0</v>
          </cell>
          <cell r="AV106">
            <v>161198.31439968618</v>
          </cell>
          <cell r="AW106">
            <v>0</v>
          </cell>
          <cell r="AX106">
            <v>0</v>
          </cell>
          <cell r="AY106">
            <v>161198.31439968618</v>
          </cell>
        </row>
        <row r="107">
          <cell r="A107" t="str">
            <v>100689210U</v>
          </cell>
          <cell r="B107" t="str">
            <v>OU MEDICAL CENTER</v>
          </cell>
          <cell r="C107" t="str">
            <v>Yes</v>
          </cell>
          <cell r="D107">
            <v>1</v>
          </cell>
          <cell r="E107">
            <v>12</v>
          </cell>
          <cell r="F107">
            <v>370093</v>
          </cell>
          <cell r="G107">
            <v>42248</v>
          </cell>
          <cell r="H107">
            <v>42613</v>
          </cell>
          <cell r="I107">
            <v>1</v>
          </cell>
          <cell r="J107">
            <v>821833236</v>
          </cell>
          <cell r="K107">
            <v>2395426299</v>
          </cell>
          <cell r="L107">
            <v>141762319</v>
          </cell>
          <cell r="M107">
            <v>1355982919</v>
          </cell>
          <cell r="N107">
            <v>287962317</v>
          </cell>
          <cell r="O107">
            <v>5020052083</v>
          </cell>
          <cell r="P107">
            <v>958856512</v>
          </cell>
          <cell r="R107">
            <v>821833236</v>
          </cell>
          <cell r="S107">
            <v>2395426299</v>
          </cell>
          <cell r="T107">
            <v>141762319</v>
          </cell>
          <cell r="U107">
            <v>1355982919</v>
          </cell>
          <cell r="V107">
            <v>287962317</v>
          </cell>
          <cell r="X107">
            <v>5002967090</v>
          </cell>
          <cell r="Z107">
            <v>5020052083</v>
          </cell>
          <cell r="AA107">
            <v>958856512</v>
          </cell>
          <cell r="AC107">
            <v>5002967090</v>
          </cell>
          <cell r="AD107">
            <v>641590948.74040437</v>
          </cell>
          <cell r="AE107">
            <v>314002239.18951261</v>
          </cell>
          <cell r="AF107">
            <v>3359021854</v>
          </cell>
          <cell r="AG107">
            <v>1643945236</v>
          </cell>
          <cell r="AH107">
            <v>0</v>
          </cell>
          <cell r="AI107">
            <v>955593187.92991698</v>
          </cell>
          <cell r="AJ107">
            <v>0</v>
          </cell>
          <cell r="AK107">
            <v>0</v>
          </cell>
          <cell r="AL107">
            <v>142459803.1778231</v>
          </cell>
          <cell r="AM107">
            <v>117700011.95999999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T107">
            <v>24759791.217823092</v>
          </cell>
          <cell r="AU107">
            <v>0</v>
          </cell>
          <cell r="AV107">
            <v>10587913.891942773</v>
          </cell>
          <cell r="AW107">
            <v>0</v>
          </cell>
          <cell r="AX107">
            <v>0</v>
          </cell>
          <cell r="AY107">
            <v>10587913.891942773</v>
          </cell>
        </row>
        <row r="108">
          <cell r="A108" t="str">
            <v>200518600A</v>
          </cell>
          <cell r="B108" t="str">
            <v>PAM SPECIALTY HOSPITAL OF TULSA</v>
          </cell>
          <cell r="C108" t="str">
            <v>Yes</v>
          </cell>
          <cell r="D108">
            <v>1</v>
          </cell>
          <cell r="E108">
            <v>12</v>
          </cell>
          <cell r="F108">
            <v>372018</v>
          </cell>
          <cell r="G108">
            <v>42248</v>
          </cell>
          <cell r="H108">
            <v>42613</v>
          </cell>
          <cell r="I108">
            <v>1</v>
          </cell>
          <cell r="J108">
            <v>75589157</v>
          </cell>
          <cell r="K108">
            <v>40706043</v>
          </cell>
          <cell r="L108">
            <v>0</v>
          </cell>
          <cell r="M108">
            <v>0</v>
          </cell>
          <cell r="N108">
            <v>0</v>
          </cell>
          <cell r="O108">
            <v>116295200</v>
          </cell>
          <cell r="P108">
            <v>20049929</v>
          </cell>
          <cell r="R108">
            <v>75589157</v>
          </cell>
          <cell r="S108">
            <v>40706043</v>
          </cell>
          <cell r="T108">
            <v>0</v>
          </cell>
          <cell r="U108">
            <v>0</v>
          </cell>
          <cell r="V108">
            <v>0</v>
          </cell>
          <cell r="X108">
            <v>116295200</v>
          </cell>
          <cell r="Z108">
            <v>116295200</v>
          </cell>
          <cell r="AA108">
            <v>20049929</v>
          </cell>
          <cell r="AC108">
            <v>116295200</v>
          </cell>
          <cell r="AD108">
            <v>20049929</v>
          </cell>
          <cell r="AE108">
            <v>0</v>
          </cell>
          <cell r="AF108">
            <v>116295200</v>
          </cell>
          <cell r="AG108">
            <v>0</v>
          </cell>
          <cell r="AH108">
            <v>0</v>
          </cell>
          <cell r="AI108">
            <v>20049929</v>
          </cell>
          <cell r="AJ108">
            <v>0</v>
          </cell>
          <cell r="AK108">
            <v>0</v>
          </cell>
          <cell r="AL108">
            <v>1002985.82</v>
          </cell>
          <cell r="AM108">
            <v>1002985.82</v>
          </cell>
          <cell r="AN108">
            <v>0</v>
          </cell>
          <cell r="AO108">
            <v>-666885.10409635515</v>
          </cell>
          <cell r="AP108">
            <v>0</v>
          </cell>
          <cell r="AQ108">
            <v>0</v>
          </cell>
          <cell r="AR108">
            <v>-666885.10409635515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</row>
        <row r="109">
          <cell r="A109" t="str">
            <v>100689350A</v>
          </cell>
          <cell r="B109" t="str">
            <v>SELECT SPECIALTY HOSPITAL - OK</v>
          </cell>
          <cell r="C109" t="str">
            <v>Yes</v>
          </cell>
          <cell r="D109">
            <v>1</v>
          </cell>
          <cell r="E109">
            <v>12</v>
          </cell>
          <cell r="F109">
            <v>372009</v>
          </cell>
          <cell r="G109">
            <v>42401</v>
          </cell>
          <cell r="H109">
            <v>42766</v>
          </cell>
          <cell r="I109">
            <v>1</v>
          </cell>
          <cell r="J109">
            <v>27857527</v>
          </cell>
          <cell r="K109">
            <v>73981309</v>
          </cell>
          <cell r="L109">
            <v>0</v>
          </cell>
          <cell r="M109">
            <v>0</v>
          </cell>
          <cell r="N109">
            <v>0</v>
          </cell>
          <cell r="O109">
            <v>101838836</v>
          </cell>
          <cell r="P109">
            <v>30321474</v>
          </cell>
          <cell r="R109">
            <v>27857527</v>
          </cell>
          <cell r="S109">
            <v>73981309</v>
          </cell>
          <cell r="T109">
            <v>0</v>
          </cell>
          <cell r="U109">
            <v>0</v>
          </cell>
          <cell r="V109">
            <v>0</v>
          </cell>
          <cell r="X109">
            <v>101838836</v>
          </cell>
          <cell r="Z109">
            <v>101838836</v>
          </cell>
          <cell r="AA109">
            <v>30321474</v>
          </cell>
          <cell r="AC109">
            <v>101838836</v>
          </cell>
          <cell r="AD109">
            <v>30321474</v>
          </cell>
          <cell r="AE109">
            <v>0</v>
          </cell>
          <cell r="AF109">
            <v>101838836</v>
          </cell>
          <cell r="AG109">
            <v>0</v>
          </cell>
          <cell r="AH109">
            <v>0</v>
          </cell>
          <cell r="AI109">
            <v>30321474</v>
          </cell>
          <cell r="AJ109">
            <v>0</v>
          </cell>
          <cell r="AK109">
            <v>0</v>
          </cell>
          <cell r="AL109">
            <v>364964.54000000004</v>
          </cell>
          <cell r="AM109">
            <v>364964.54000000004</v>
          </cell>
          <cell r="AN109">
            <v>0</v>
          </cell>
          <cell r="AO109">
            <v>-163961.81495494884</v>
          </cell>
          <cell r="AP109">
            <v>0</v>
          </cell>
          <cell r="AQ109">
            <v>0</v>
          </cell>
          <cell r="AR109">
            <v>-163961.81495494884</v>
          </cell>
          <cell r="AT109">
            <v>0</v>
          </cell>
          <cell r="AU109">
            <v>0</v>
          </cell>
          <cell r="AV109">
            <v>0</v>
          </cell>
          <cell r="AW109">
            <v>0</v>
          </cell>
          <cell r="AX109">
            <v>0</v>
          </cell>
          <cell r="AY109">
            <v>0</v>
          </cell>
        </row>
        <row r="110">
          <cell r="A110" t="str">
            <v>200224040B</v>
          </cell>
          <cell r="B110" t="str">
            <v>SELECT SPECIALTY HOSPITAL-TULSA MIDTOWN</v>
          </cell>
          <cell r="C110" t="str">
            <v>Yes</v>
          </cell>
          <cell r="D110">
            <v>1</v>
          </cell>
          <cell r="E110">
            <v>12</v>
          </cell>
          <cell r="F110">
            <v>372007</v>
          </cell>
          <cell r="G110">
            <v>42248</v>
          </cell>
          <cell r="H110">
            <v>42613</v>
          </cell>
          <cell r="I110">
            <v>1</v>
          </cell>
          <cell r="J110">
            <v>15529387</v>
          </cell>
          <cell r="K110">
            <v>29644477</v>
          </cell>
          <cell r="L110">
            <v>0</v>
          </cell>
          <cell r="M110">
            <v>0</v>
          </cell>
          <cell r="N110">
            <v>0</v>
          </cell>
          <cell r="O110">
            <v>45173864</v>
          </cell>
          <cell r="P110">
            <v>13784202</v>
          </cell>
          <cell r="R110">
            <v>15529387</v>
          </cell>
          <cell r="S110">
            <v>29644477</v>
          </cell>
          <cell r="T110">
            <v>0</v>
          </cell>
          <cell r="U110">
            <v>0</v>
          </cell>
          <cell r="V110">
            <v>0</v>
          </cell>
          <cell r="X110">
            <v>45173864</v>
          </cell>
          <cell r="Z110">
            <v>45173864</v>
          </cell>
          <cell r="AA110">
            <v>13784202</v>
          </cell>
          <cell r="AC110">
            <v>45173864</v>
          </cell>
          <cell r="AD110">
            <v>13784202</v>
          </cell>
          <cell r="AE110">
            <v>0</v>
          </cell>
          <cell r="AF110">
            <v>45173864</v>
          </cell>
          <cell r="AG110">
            <v>0</v>
          </cell>
          <cell r="AH110">
            <v>0</v>
          </cell>
          <cell r="AI110">
            <v>13784202</v>
          </cell>
          <cell r="AJ110">
            <v>0</v>
          </cell>
          <cell r="AK110">
            <v>0</v>
          </cell>
          <cell r="AL110">
            <v>132002</v>
          </cell>
          <cell r="AM110">
            <v>132002</v>
          </cell>
          <cell r="AN110">
            <v>0</v>
          </cell>
          <cell r="AO110">
            <v>-20800.646017598585</v>
          </cell>
          <cell r="AP110">
            <v>0</v>
          </cell>
          <cell r="AQ110">
            <v>0</v>
          </cell>
          <cell r="AR110">
            <v>-20800.646017598585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</row>
        <row r="111">
          <cell r="A111" t="str">
            <v>100724700C</v>
          </cell>
          <cell r="B111" t="str">
            <v>SPECIALTY HOSPITAL OF MIDWEST CITY</v>
          </cell>
          <cell r="C111" t="str">
            <v>Yes</v>
          </cell>
          <cell r="D111">
            <v>1</v>
          </cell>
          <cell r="E111">
            <v>12</v>
          </cell>
          <cell r="F111">
            <v>372012</v>
          </cell>
          <cell r="G111">
            <v>42370</v>
          </cell>
          <cell r="H111">
            <v>42735</v>
          </cell>
          <cell r="I111">
            <v>1</v>
          </cell>
          <cell r="J111">
            <v>7603500</v>
          </cell>
          <cell r="K111">
            <v>14257772</v>
          </cell>
          <cell r="L111">
            <v>17880</v>
          </cell>
          <cell r="M111">
            <v>9691</v>
          </cell>
          <cell r="N111">
            <v>0</v>
          </cell>
          <cell r="O111">
            <v>21888843</v>
          </cell>
          <cell r="P111">
            <v>6403949</v>
          </cell>
          <cell r="R111">
            <v>7603500</v>
          </cell>
          <cell r="S111">
            <v>14257772</v>
          </cell>
          <cell r="T111">
            <v>17880</v>
          </cell>
          <cell r="U111">
            <v>9691</v>
          </cell>
          <cell r="V111">
            <v>0</v>
          </cell>
          <cell r="X111">
            <v>21888843</v>
          </cell>
          <cell r="Z111">
            <v>21888843</v>
          </cell>
          <cell r="AA111">
            <v>6403949</v>
          </cell>
          <cell r="AC111">
            <v>21888843</v>
          </cell>
          <cell r="AD111">
            <v>6401113.7350314949</v>
          </cell>
          <cell r="AE111">
            <v>2835.2649685047309</v>
          </cell>
          <cell r="AF111">
            <v>21879152</v>
          </cell>
          <cell r="AG111">
            <v>9691</v>
          </cell>
          <cell r="AH111">
            <v>0</v>
          </cell>
          <cell r="AI111">
            <v>6403949</v>
          </cell>
          <cell r="AJ111">
            <v>0</v>
          </cell>
          <cell r="AK111">
            <v>0</v>
          </cell>
          <cell r="AL111">
            <v>133307.97</v>
          </cell>
          <cell r="AM111">
            <v>133307.97</v>
          </cell>
          <cell r="AN111">
            <v>0</v>
          </cell>
          <cell r="AO111">
            <v>-12034.735204090379</v>
          </cell>
          <cell r="AP111">
            <v>0</v>
          </cell>
          <cell r="AQ111">
            <v>0</v>
          </cell>
          <cell r="AR111">
            <v>-12034.735204090379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</row>
        <row r="112">
          <cell r="A112" t="str">
            <v>200292720A</v>
          </cell>
          <cell r="B112" t="str">
            <v>SUMMIT MEDICAL CENTER, LLC</v>
          </cell>
          <cell r="C112" t="str">
            <v>Yes</v>
          </cell>
          <cell r="D112">
            <v>1</v>
          </cell>
          <cell r="E112">
            <v>12</v>
          </cell>
          <cell r="F112">
            <v>370225</v>
          </cell>
          <cell r="G112">
            <v>42370</v>
          </cell>
          <cell r="H112">
            <v>42735</v>
          </cell>
          <cell r="I112">
            <v>1</v>
          </cell>
          <cell r="J112">
            <v>2711680</v>
          </cell>
          <cell r="K112">
            <v>20756218</v>
          </cell>
          <cell r="L112">
            <v>0</v>
          </cell>
          <cell r="M112">
            <v>328741853</v>
          </cell>
          <cell r="N112">
            <v>253172</v>
          </cell>
          <cell r="O112">
            <v>356215186</v>
          </cell>
          <cell r="P112">
            <v>49669155</v>
          </cell>
          <cell r="R112">
            <v>2711680</v>
          </cell>
          <cell r="S112">
            <v>20756218</v>
          </cell>
          <cell r="T112">
            <v>0</v>
          </cell>
          <cell r="U112">
            <v>328741853</v>
          </cell>
          <cell r="V112">
            <v>253172</v>
          </cell>
          <cell r="X112">
            <v>352462923</v>
          </cell>
          <cell r="Z112">
            <v>356215186</v>
          </cell>
          <cell r="AA112">
            <v>49669155</v>
          </cell>
          <cell r="AC112">
            <v>352462923</v>
          </cell>
          <cell r="AD112">
            <v>3272265.4987712679</v>
          </cell>
          <cell r="AE112">
            <v>45873689.649362326</v>
          </cell>
          <cell r="AF112">
            <v>23467898</v>
          </cell>
          <cell r="AG112">
            <v>328995025</v>
          </cell>
          <cell r="AH112">
            <v>0</v>
          </cell>
          <cell r="AI112">
            <v>49145955.148133591</v>
          </cell>
          <cell r="AJ112">
            <v>0</v>
          </cell>
          <cell r="AK112">
            <v>0</v>
          </cell>
          <cell r="AL112">
            <v>5560043.0531516364</v>
          </cell>
          <cell r="AM112">
            <v>105004.14</v>
          </cell>
          <cell r="AN112">
            <v>0</v>
          </cell>
          <cell r="AO112">
            <v>35384.430431159664</v>
          </cell>
          <cell r="AP112">
            <v>0</v>
          </cell>
          <cell r="AQ112">
            <v>0</v>
          </cell>
          <cell r="AR112">
            <v>35384.430431159664</v>
          </cell>
          <cell r="AT112">
            <v>5455038.9131516367</v>
          </cell>
          <cell r="AU112">
            <v>0</v>
          </cell>
          <cell r="AV112">
            <v>284519.25665387511</v>
          </cell>
          <cell r="AW112">
            <v>0</v>
          </cell>
          <cell r="AX112">
            <v>0</v>
          </cell>
          <cell r="AY112">
            <v>284519.25665387511</v>
          </cell>
        </row>
        <row r="113">
          <cell r="A113" t="str">
            <v>100700530A</v>
          </cell>
          <cell r="B113" t="str">
            <v>SURGICAL HOSPITAL OF OKLAHOMA LLC</v>
          </cell>
          <cell r="C113" t="str">
            <v>Yes</v>
          </cell>
          <cell r="D113">
            <v>1</v>
          </cell>
          <cell r="E113">
            <v>12</v>
          </cell>
          <cell r="F113">
            <v>370201</v>
          </cell>
          <cell r="G113">
            <v>42370</v>
          </cell>
          <cell r="H113">
            <v>42735</v>
          </cell>
          <cell r="I113">
            <v>1</v>
          </cell>
          <cell r="J113">
            <v>1378844</v>
          </cell>
          <cell r="K113">
            <v>7029197</v>
          </cell>
          <cell r="L113">
            <v>0</v>
          </cell>
          <cell r="M113">
            <v>72862356</v>
          </cell>
          <cell r="N113">
            <v>0</v>
          </cell>
          <cell r="O113">
            <v>81321250</v>
          </cell>
          <cell r="P113">
            <v>15316957</v>
          </cell>
          <cell r="R113">
            <v>1378844</v>
          </cell>
          <cell r="S113">
            <v>7029197</v>
          </cell>
          <cell r="T113">
            <v>0</v>
          </cell>
          <cell r="U113">
            <v>72862356</v>
          </cell>
          <cell r="V113">
            <v>0</v>
          </cell>
          <cell r="X113">
            <v>81270397</v>
          </cell>
          <cell r="Z113">
            <v>81321250</v>
          </cell>
          <cell r="AA113">
            <v>15316957</v>
          </cell>
          <cell r="AC113">
            <v>81270397</v>
          </cell>
          <cell r="AD113">
            <v>1583664.8164069909</v>
          </cell>
          <cell r="AE113">
            <v>13723713.958783122</v>
          </cell>
          <cell r="AF113">
            <v>8408041</v>
          </cell>
          <cell r="AG113">
            <v>72862356</v>
          </cell>
          <cell r="AH113">
            <v>0</v>
          </cell>
          <cell r="AI113">
            <v>15307378.775190113</v>
          </cell>
          <cell r="AJ113">
            <v>0</v>
          </cell>
          <cell r="AK113">
            <v>0</v>
          </cell>
          <cell r="AL113">
            <v>1408678.0875174529</v>
          </cell>
          <cell r="AM113">
            <v>113531.29</v>
          </cell>
          <cell r="AN113">
            <v>0</v>
          </cell>
          <cell r="AO113">
            <v>136748.13154714549</v>
          </cell>
          <cell r="AP113">
            <v>0</v>
          </cell>
          <cell r="AQ113">
            <v>0</v>
          </cell>
          <cell r="AR113">
            <v>136748.13154714549</v>
          </cell>
          <cell r="AT113">
            <v>1295146.7975174529</v>
          </cell>
          <cell r="AU113">
            <v>0</v>
          </cell>
          <cell r="AV113">
            <v>475102.70259050326</v>
          </cell>
          <cell r="AW113">
            <v>0</v>
          </cell>
          <cell r="AX113">
            <v>0</v>
          </cell>
          <cell r="AY113">
            <v>475102.70259050326</v>
          </cell>
        </row>
        <row r="114">
          <cell r="A114" t="str">
            <v>100677110F</v>
          </cell>
          <cell r="B114" t="str">
            <v>THE CHILDREN'S CENTER</v>
          </cell>
          <cell r="C114" t="str">
            <v>No</v>
          </cell>
          <cell r="D114">
            <v>1</v>
          </cell>
          <cell r="E114">
            <v>12</v>
          </cell>
          <cell r="F114">
            <v>777777</v>
          </cell>
          <cell r="G114">
            <v>41821</v>
          </cell>
          <cell r="H114">
            <v>42185</v>
          </cell>
          <cell r="I114">
            <v>1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X114">
            <v>0</v>
          </cell>
          <cell r="Z114">
            <v>0</v>
          </cell>
          <cell r="AA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36464841.779999994</v>
          </cell>
          <cell r="AM114">
            <v>36464841.779999994</v>
          </cell>
          <cell r="AN114">
            <v>0</v>
          </cell>
          <cell r="AO114">
            <v>15471621.611114603</v>
          </cell>
          <cell r="AP114">
            <v>0</v>
          </cell>
          <cell r="AQ114">
            <v>0</v>
          </cell>
          <cell r="AR114">
            <v>15471621.611114603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</row>
        <row r="115">
          <cell r="A115" t="str">
            <v>200530140A</v>
          </cell>
          <cell r="B115" t="str">
            <v>TULSA - AMG SPECIALTY HOSPITAL</v>
          </cell>
          <cell r="C115" t="str">
            <v>Yes</v>
          </cell>
          <cell r="D115">
            <v>1</v>
          </cell>
          <cell r="E115">
            <v>12</v>
          </cell>
          <cell r="F115">
            <v>372011</v>
          </cell>
          <cell r="G115">
            <v>42248</v>
          </cell>
          <cell r="H115">
            <v>42613</v>
          </cell>
          <cell r="I115">
            <v>1</v>
          </cell>
          <cell r="J115">
            <v>10795440</v>
          </cell>
          <cell r="K115">
            <v>14976658</v>
          </cell>
          <cell r="L115">
            <v>0</v>
          </cell>
          <cell r="M115">
            <v>0</v>
          </cell>
          <cell r="N115">
            <v>0</v>
          </cell>
          <cell r="O115">
            <v>25835573</v>
          </cell>
          <cell r="P115">
            <v>10422093</v>
          </cell>
          <cell r="R115">
            <v>10795440</v>
          </cell>
          <cell r="S115">
            <v>14976658</v>
          </cell>
          <cell r="T115">
            <v>0</v>
          </cell>
          <cell r="U115">
            <v>0</v>
          </cell>
          <cell r="V115">
            <v>0</v>
          </cell>
          <cell r="X115">
            <v>25772098</v>
          </cell>
          <cell r="Z115">
            <v>25835573</v>
          </cell>
          <cell r="AA115">
            <v>10422093</v>
          </cell>
          <cell r="AC115">
            <v>25772098</v>
          </cell>
          <cell r="AD115">
            <v>10396487.128855783</v>
          </cell>
          <cell r="AE115">
            <v>0</v>
          </cell>
          <cell r="AF115">
            <v>25772098</v>
          </cell>
          <cell r="AG115">
            <v>0</v>
          </cell>
          <cell r="AH115">
            <v>0</v>
          </cell>
          <cell r="AI115">
            <v>10396487.128855783</v>
          </cell>
          <cell r="AJ115">
            <v>0</v>
          </cell>
          <cell r="AK115">
            <v>0</v>
          </cell>
          <cell r="AL115">
            <v>377536.96</v>
          </cell>
          <cell r="AM115">
            <v>377536.96</v>
          </cell>
          <cell r="AN115">
            <v>0</v>
          </cell>
          <cell r="AO115">
            <v>-114347.36862214841</v>
          </cell>
          <cell r="AP115">
            <v>0</v>
          </cell>
          <cell r="AQ115">
            <v>0</v>
          </cell>
          <cell r="AR115">
            <v>-114347.36862214841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</row>
        <row r="117">
          <cell r="AJ117">
            <v>189109253.0451009</v>
          </cell>
          <cell r="AM117">
            <v>359612439.88499999</v>
          </cell>
          <cell r="AN117">
            <v>1.0000000000000002</v>
          </cell>
          <cell r="AO117">
            <v>317660835.67803282</v>
          </cell>
          <cell r="AP117">
            <v>305309635</v>
          </cell>
          <cell r="AQ117">
            <v>1089450</v>
          </cell>
          <cell r="AR117">
            <v>11261750.678032611</v>
          </cell>
          <cell r="AT117">
            <v>161851362.6121839</v>
          </cell>
          <cell r="AU117">
            <v>0.99999999999999933</v>
          </cell>
          <cell r="AV117">
            <v>86246934.849656656</v>
          </cell>
          <cell r="AW117">
            <v>72133499</v>
          </cell>
          <cell r="AX117">
            <v>12135403</v>
          </cell>
          <cell r="AY117">
            <v>1978032.8496566289</v>
          </cell>
        </row>
        <row r="118">
          <cell r="AM118">
            <v>530766114.98499995</v>
          </cell>
          <cell r="AT118">
            <v>211682369.49937829</v>
          </cell>
        </row>
        <row r="120">
          <cell r="AN120" t="str">
            <v>Inpatient Private Pool</v>
          </cell>
          <cell r="AP120">
            <v>305309637.65998322</v>
          </cell>
          <cell r="AU120" t="str">
            <v>Outpatient Private Pool</v>
          </cell>
          <cell r="AW120">
            <v>72133501.64358902</v>
          </cell>
        </row>
        <row r="123">
          <cell r="B123" t="str">
            <v>NSGO Taxed</v>
          </cell>
        </row>
        <row r="124">
          <cell r="A124" t="str">
            <v>200668710A</v>
          </cell>
          <cell r="B124" t="str">
            <v xml:space="preserve">BLACKWELL REGIONAL HOSPITAL </v>
          </cell>
          <cell r="C124" t="str">
            <v>Yes</v>
          </cell>
          <cell r="D124">
            <v>2</v>
          </cell>
          <cell r="E124">
            <v>12</v>
          </cell>
          <cell r="F124">
            <v>370030</v>
          </cell>
          <cell r="G124">
            <v>42095</v>
          </cell>
          <cell r="H124">
            <v>42460</v>
          </cell>
          <cell r="I124">
            <v>1</v>
          </cell>
          <cell r="J124">
            <v>1674759</v>
          </cell>
          <cell r="K124">
            <v>8394143</v>
          </cell>
          <cell r="L124">
            <v>735406</v>
          </cell>
          <cell r="M124">
            <v>18315919</v>
          </cell>
          <cell r="N124">
            <v>6333645</v>
          </cell>
          <cell r="O124">
            <v>35434170</v>
          </cell>
          <cell r="P124">
            <v>6993005</v>
          </cell>
          <cell r="R124">
            <v>1674759</v>
          </cell>
          <cell r="S124">
            <v>8394143</v>
          </cell>
          <cell r="T124">
            <v>735406</v>
          </cell>
          <cell r="U124">
            <v>18315919</v>
          </cell>
          <cell r="V124">
            <v>6333645</v>
          </cell>
          <cell r="X124">
            <v>35453872</v>
          </cell>
          <cell r="Z124">
            <v>35434170</v>
          </cell>
          <cell r="AA124">
            <v>6993005</v>
          </cell>
          <cell r="AC124">
            <v>35453872</v>
          </cell>
          <cell r="AD124">
            <v>2132252.0004148539</v>
          </cell>
          <cell r="AE124">
            <v>4864641.2290684395</v>
          </cell>
          <cell r="AF124">
            <v>10804308</v>
          </cell>
          <cell r="AG124">
            <v>24649564</v>
          </cell>
          <cell r="AH124">
            <v>0</v>
          </cell>
          <cell r="AI124">
            <v>6996893.2294832934</v>
          </cell>
          <cell r="AJ124">
            <v>209906.79688449879</v>
          </cell>
          <cell r="AK124">
            <v>1</v>
          </cell>
          <cell r="AL124">
            <v>534426.17191699054</v>
          </cell>
          <cell r="AM124">
            <v>129345.19</v>
          </cell>
          <cell r="AN124">
            <v>3.2311174600490682E-3</v>
          </cell>
          <cell r="AO124">
            <v>73069.179838569049</v>
          </cell>
          <cell r="AP124">
            <v>154927</v>
          </cell>
          <cell r="AQ124">
            <v>0</v>
          </cell>
          <cell r="AR124">
            <v>-81857.820161430951</v>
          </cell>
          <cell r="AT124">
            <v>405080.9819169906</v>
          </cell>
          <cell r="AU124">
            <v>1.308062324345154E-2</v>
          </cell>
          <cell r="AV124">
            <v>357462.14355238207</v>
          </cell>
          <cell r="AW124">
            <v>154690</v>
          </cell>
          <cell r="AX124">
            <v>0</v>
          </cell>
          <cell r="AY124">
            <v>202772.14355238207</v>
          </cell>
        </row>
        <row r="125">
          <cell r="A125" t="str">
            <v>100700720A</v>
          </cell>
          <cell r="B125" t="str">
            <v>CHOCTAW MEMORIAL HOSPITAL</v>
          </cell>
          <cell r="C125" t="str">
            <v>Yes</v>
          </cell>
          <cell r="D125">
            <v>2</v>
          </cell>
          <cell r="E125">
            <v>12</v>
          </cell>
          <cell r="F125">
            <v>370100</v>
          </cell>
          <cell r="G125">
            <v>42186</v>
          </cell>
          <cell r="H125">
            <v>42551</v>
          </cell>
          <cell r="I125">
            <v>1</v>
          </cell>
          <cell r="J125">
            <v>2446039</v>
          </cell>
          <cell r="K125">
            <v>5463071</v>
          </cell>
          <cell r="L125">
            <v>0</v>
          </cell>
          <cell r="M125">
            <v>18343773</v>
          </cell>
          <cell r="N125">
            <v>9186015</v>
          </cell>
          <cell r="O125">
            <v>35438898</v>
          </cell>
          <cell r="P125">
            <v>11510344</v>
          </cell>
          <cell r="R125">
            <v>2446039</v>
          </cell>
          <cell r="S125">
            <v>5463071</v>
          </cell>
          <cell r="T125">
            <v>0</v>
          </cell>
          <cell r="U125">
            <v>18343773</v>
          </cell>
          <cell r="V125">
            <v>9186015</v>
          </cell>
          <cell r="X125">
            <v>35438898</v>
          </cell>
          <cell r="Z125">
            <v>35438898</v>
          </cell>
          <cell r="AA125">
            <v>11510344</v>
          </cell>
          <cell r="AC125">
            <v>35438898</v>
          </cell>
          <cell r="AD125">
            <v>2568832.0453373012</v>
          </cell>
          <cell r="AE125">
            <v>8941511.9546626993</v>
          </cell>
          <cell r="AF125">
            <v>7909110</v>
          </cell>
          <cell r="AG125">
            <v>27529788</v>
          </cell>
          <cell r="AH125">
            <v>0</v>
          </cell>
          <cell r="AI125">
            <v>11510344</v>
          </cell>
          <cell r="AJ125">
            <v>345310.32</v>
          </cell>
          <cell r="AK125">
            <v>1</v>
          </cell>
          <cell r="AL125">
            <v>1100903.0154507873</v>
          </cell>
          <cell r="AM125">
            <v>456854.92</v>
          </cell>
          <cell r="AN125">
            <v>1.1412499442161864E-2</v>
          </cell>
          <cell r="AO125">
            <v>254608.96662459866</v>
          </cell>
          <cell r="AP125">
            <v>547213</v>
          </cell>
          <cell r="AQ125">
            <v>0</v>
          </cell>
          <cell r="AR125">
            <v>-292604.03337540134</v>
          </cell>
          <cell r="AT125">
            <v>644048.09545078722</v>
          </cell>
          <cell r="AU125">
            <v>2.0797200716227718E-2</v>
          </cell>
          <cell r="AV125">
            <v>377447.68184675823</v>
          </cell>
          <cell r="AW125">
            <v>245946</v>
          </cell>
          <cell r="AX125">
            <v>0</v>
          </cell>
          <cell r="AY125">
            <v>131501.68184675823</v>
          </cell>
        </row>
        <row r="126">
          <cell r="A126" t="str">
            <v>100749570S</v>
          </cell>
          <cell r="B126" t="str">
            <v>COMANCHE COUNTY MEMORIAL HOSPITAL</v>
          </cell>
          <cell r="C126" t="str">
            <v>Yes</v>
          </cell>
          <cell r="D126">
            <v>2</v>
          </cell>
          <cell r="E126">
            <v>12</v>
          </cell>
          <cell r="F126">
            <v>370056</v>
          </cell>
          <cell r="G126">
            <v>42186</v>
          </cell>
          <cell r="H126">
            <v>42551</v>
          </cell>
          <cell r="I126">
            <v>1</v>
          </cell>
          <cell r="J126">
            <v>61525990</v>
          </cell>
          <cell r="K126">
            <v>211421986</v>
          </cell>
          <cell r="L126">
            <v>7076691</v>
          </cell>
          <cell r="M126">
            <v>274037549</v>
          </cell>
          <cell r="N126">
            <v>37755828</v>
          </cell>
          <cell r="O126">
            <v>747114380</v>
          </cell>
          <cell r="P126">
            <v>237133048</v>
          </cell>
          <cell r="R126">
            <v>61525990</v>
          </cell>
          <cell r="S126">
            <v>211421986</v>
          </cell>
          <cell r="T126">
            <v>7076691</v>
          </cell>
          <cell r="U126">
            <v>274037549</v>
          </cell>
          <cell r="V126">
            <v>37755828</v>
          </cell>
          <cell r="X126">
            <v>591818044</v>
          </cell>
          <cell r="Z126">
            <v>747114380</v>
          </cell>
          <cell r="AA126">
            <v>237133048</v>
          </cell>
          <cell r="AC126">
            <v>591818044</v>
          </cell>
          <cell r="AD126">
            <v>88879433.428781033</v>
          </cell>
          <cell r="AE126">
            <v>98962777.070658311</v>
          </cell>
          <cell r="AF126">
            <v>280024667</v>
          </cell>
          <cell r="AG126">
            <v>311793377</v>
          </cell>
          <cell r="AH126">
            <v>0</v>
          </cell>
          <cell r="AI126">
            <v>187842210.49943933</v>
          </cell>
          <cell r="AJ126">
            <v>5635266.3149831798</v>
          </cell>
          <cell r="AK126">
            <v>1</v>
          </cell>
          <cell r="AL126">
            <v>14570458.030816734</v>
          </cell>
          <cell r="AM126">
            <v>9627151.8999999985</v>
          </cell>
          <cell r="AN126">
            <v>0.2404918079646762</v>
          </cell>
          <cell r="AO126">
            <v>8812431.1937890165</v>
          </cell>
          <cell r="AP126">
            <v>11531236</v>
          </cell>
          <cell r="AQ126">
            <v>0</v>
          </cell>
          <cell r="AR126">
            <v>-2718804.8062109835</v>
          </cell>
          <cell r="AT126">
            <v>4943306.1308167344</v>
          </cell>
          <cell r="AU126">
            <v>0.15962616849662015</v>
          </cell>
          <cell r="AV126">
            <v>1425568.5647429721</v>
          </cell>
          <cell r="AW126">
            <v>1887722</v>
          </cell>
          <cell r="AX126">
            <v>0</v>
          </cell>
          <cell r="AY126">
            <v>-462153.43525702786</v>
          </cell>
        </row>
        <row r="127">
          <cell r="A127" t="str">
            <v>100700880A</v>
          </cell>
          <cell r="B127" t="str">
            <v>ELKVIEW GEN HSP</v>
          </cell>
          <cell r="C127" t="str">
            <v>Yes</v>
          </cell>
          <cell r="D127">
            <v>2</v>
          </cell>
          <cell r="E127">
            <v>12</v>
          </cell>
          <cell r="F127">
            <v>370153</v>
          </cell>
          <cell r="G127">
            <v>42186</v>
          </cell>
          <cell r="H127">
            <v>42551</v>
          </cell>
          <cell r="I127">
            <v>1</v>
          </cell>
          <cell r="J127">
            <v>1749106</v>
          </cell>
          <cell r="K127">
            <v>6554166</v>
          </cell>
          <cell r="L127">
            <v>477534</v>
          </cell>
          <cell r="M127">
            <v>11787258</v>
          </cell>
          <cell r="N127">
            <v>2465603</v>
          </cell>
          <cell r="O127">
            <v>24623210</v>
          </cell>
          <cell r="P127">
            <v>10573621</v>
          </cell>
          <cell r="R127">
            <v>1749106</v>
          </cell>
          <cell r="S127">
            <v>6554166</v>
          </cell>
          <cell r="T127">
            <v>477534</v>
          </cell>
          <cell r="U127">
            <v>11787258</v>
          </cell>
          <cell r="V127">
            <v>2465603</v>
          </cell>
          <cell r="X127">
            <v>23033667</v>
          </cell>
          <cell r="Z127">
            <v>24623210</v>
          </cell>
          <cell r="AA127">
            <v>10573621</v>
          </cell>
          <cell r="AC127">
            <v>23033667</v>
          </cell>
          <cell r="AD127">
            <v>3770625.9548826492</v>
          </cell>
          <cell r="AE127">
            <v>6120418.5148760453</v>
          </cell>
          <cell r="AF127">
            <v>8780806</v>
          </cell>
          <cell r="AG127">
            <v>14252861</v>
          </cell>
          <cell r="AH127">
            <v>0</v>
          </cell>
          <cell r="AI127">
            <v>9891044.469758695</v>
          </cell>
          <cell r="AJ127">
            <v>296731.33409276087</v>
          </cell>
          <cell r="AK127">
            <v>1</v>
          </cell>
          <cell r="AL127">
            <v>872336.67527700681</v>
          </cell>
          <cell r="AM127">
            <v>459124.06</v>
          </cell>
          <cell r="AN127">
            <v>1.1469183868334154E-2</v>
          </cell>
          <cell r="AO127">
            <v>254743.79772848898</v>
          </cell>
          <cell r="AP127">
            <v>549931</v>
          </cell>
          <cell r="AQ127">
            <v>0</v>
          </cell>
          <cell r="AR127">
            <v>-295187.20227151102</v>
          </cell>
          <cell r="AT127">
            <v>413212.61527700676</v>
          </cell>
          <cell r="AU127">
            <v>1.3343204892762467E-2</v>
          </cell>
          <cell r="AV127">
            <v>260416.34248393646</v>
          </cell>
          <cell r="AW127">
            <v>157795</v>
          </cell>
          <cell r="AX127">
            <v>0</v>
          </cell>
          <cell r="AY127">
            <v>102621.34248393646</v>
          </cell>
        </row>
        <row r="128">
          <cell r="A128" t="str">
            <v>100700820A</v>
          </cell>
          <cell r="B128" t="str">
            <v>GRADY MEMORIAL HOSPITAL</v>
          </cell>
          <cell r="C128" t="str">
            <v>Yes</v>
          </cell>
          <cell r="D128">
            <v>2</v>
          </cell>
          <cell r="E128">
            <v>12</v>
          </cell>
          <cell r="F128">
            <v>370054</v>
          </cell>
          <cell r="G128">
            <v>42370</v>
          </cell>
          <cell r="H128">
            <v>42735</v>
          </cell>
          <cell r="I128">
            <v>1</v>
          </cell>
          <cell r="J128">
            <v>6136003</v>
          </cell>
          <cell r="K128">
            <v>6688942</v>
          </cell>
          <cell r="L128">
            <v>1748136</v>
          </cell>
          <cell r="M128">
            <v>32299247</v>
          </cell>
          <cell r="N128">
            <v>18225933</v>
          </cell>
          <cell r="O128">
            <v>79145130</v>
          </cell>
          <cell r="P128">
            <v>28758297</v>
          </cell>
          <cell r="R128">
            <v>6136003</v>
          </cell>
          <cell r="S128">
            <v>6688942</v>
          </cell>
          <cell r="T128">
            <v>1748136</v>
          </cell>
          <cell r="U128">
            <v>32299247</v>
          </cell>
          <cell r="V128">
            <v>18225933</v>
          </cell>
          <cell r="X128">
            <v>65098261</v>
          </cell>
          <cell r="Z128">
            <v>79145130</v>
          </cell>
          <cell r="AA128">
            <v>28758297</v>
          </cell>
          <cell r="AC128">
            <v>65098261</v>
          </cell>
          <cell r="AD128">
            <v>5295297.2798586218</v>
          </cell>
          <cell r="AE128">
            <v>18358907.647488356</v>
          </cell>
          <cell r="AF128">
            <v>14573081</v>
          </cell>
          <cell r="AG128">
            <v>50525180</v>
          </cell>
          <cell r="AH128">
            <v>0</v>
          </cell>
          <cell r="AI128">
            <v>23654204.927346978</v>
          </cell>
          <cell r="AJ128">
            <v>709626.14782040927</v>
          </cell>
          <cell r="AK128">
            <v>1</v>
          </cell>
          <cell r="AL128">
            <v>1614214.6799348067</v>
          </cell>
          <cell r="AM128">
            <v>617252.15</v>
          </cell>
          <cell r="AN128">
            <v>1.5419314774038574E-2</v>
          </cell>
          <cell r="AO128">
            <v>700135.06184699654</v>
          </cell>
          <cell r="AP128">
            <v>739334</v>
          </cell>
          <cell r="AQ128">
            <v>0</v>
          </cell>
          <cell r="AR128">
            <v>-39198.938153003459</v>
          </cell>
          <cell r="AT128">
            <v>996962.52993480675</v>
          </cell>
          <cell r="AU128">
            <v>3.2193294240083166E-2</v>
          </cell>
          <cell r="AV128">
            <v>1505061.9786170775</v>
          </cell>
          <cell r="AW128">
            <v>380714</v>
          </cell>
          <cell r="AX128">
            <v>0</v>
          </cell>
          <cell r="AY128">
            <v>1124347.9786170775</v>
          </cell>
        </row>
        <row r="129">
          <cell r="A129" t="str">
            <v>100699350A</v>
          </cell>
          <cell r="B129" t="str">
            <v>JACKSON CO MEM HSP</v>
          </cell>
          <cell r="C129" t="str">
            <v>Yes</v>
          </cell>
          <cell r="D129">
            <v>2</v>
          </cell>
          <cell r="E129">
            <v>12</v>
          </cell>
          <cell r="F129">
            <v>370022</v>
          </cell>
          <cell r="G129">
            <v>42186</v>
          </cell>
          <cell r="H129">
            <v>42551</v>
          </cell>
          <cell r="I129">
            <v>1</v>
          </cell>
          <cell r="J129">
            <v>13753956</v>
          </cell>
          <cell r="K129">
            <v>40862245</v>
          </cell>
          <cell r="L129">
            <v>2000801</v>
          </cell>
          <cell r="M129">
            <v>74868073</v>
          </cell>
          <cell r="N129">
            <v>17803749</v>
          </cell>
          <cell r="O129">
            <v>169775002</v>
          </cell>
          <cell r="P129">
            <v>62378503</v>
          </cell>
          <cell r="R129">
            <v>13753956</v>
          </cell>
          <cell r="S129">
            <v>40862245</v>
          </cell>
          <cell r="T129">
            <v>2000801</v>
          </cell>
          <cell r="U129">
            <v>74868073</v>
          </cell>
          <cell r="V129">
            <v>17803749</v>
          </cell>
          <cell r="X129">
            <v>149288824</v>
          </cell>
          <cell r="Z129">
            <v>169775002</v>
          </cell>
          <cell r="AA129">
            <v>62378503</v>
          </cell>
          <cell r="AC129">
            <v>149288824</v>
          </cell>
          <cell r="AD129">
            <v>20802142.762501664</v>
          </cell>
          <cell r="AE129">
            <v>34049356.257068202</v>
          </cell>
          <cell r="AF129">
            <v>56617002</v>
          </cell>
          <cell r="AG129">
            <v>92671822</v>
          </cell>
          <cell r="AH129">
            <v>0</v>
          </cell>
          <cell r="AI129">
            <v>54851499.019569866</v>
          </cell>
          <cell r="AJ129">
            <v>1645544.9705870959</v>
          </cell>
          <cell r="AK129">
            <v>1</v>
          </cell>
          <cell r="AL129">
            <v>3515670.0659940336</v>
          </cell>
          <cell r="AM129">
            <v>1922818.36</v>
          </cell>
          <cell r="AN129">
            <v>4.8033111826569781E-2</v>
          </cell>
          <cell r="AO129">
            <v>2527930.3620811244</v>
          </cell>
          <cell r="AP129">
            <v>2303119</v>
          </cell>
          <cell r="AQ129">
            <v>0</v>
          </cell>
          <cell r="AR129">
            <v>224811.36208112445</v>
          </cell>
          <cell r="AT129">
            <v>1592851.7059940337</v>
          </cell>
          <cell r="AU129">
            <v>5.1435377070026496E-2</v>
          </cell>
          <cell r="AV129">
            <v>825340.97473806585</v>
          </cell>
          <cell r="AW129">
            <v>608269</v>
          </cell>
          <cell r="AX129">
            <v>0</v>
          </cell>
          <cell r="AY129">
            <v>217071.97473806585</v>
          </cell>
        </row>
        <row r="130">
          <cell r="A130" t="str">
            <v>100700860A</v>
          </cell>
          <cell r="B130" t="str">
            <v>LATIMER CO GEN HSP</v>
          </cell>
          <cell r="C130" t="str">
            <v>Yes</v>
          </cell>
          <cell r="D130">
            <v>2</v>
          </cell>
          <cell r="E130">
            <v>12</v>
          </cell>
          <cell r="F130">
            <v>370072</v>
          </cell>
          <cell r="G130">
            <v>42186</v>
          </cell>
          <cell r="H130">
            <v>42551</v>
          </cell>
          <cell r="I130">
            <v>1</v>
          </cell>
          <cell r="J130">
            <v>2795759</v>
          </cell>
          <cell r="K130">
            <v>1120930</v>
          </cell>
          <cell r="L130">
            <v>149737</v>
          </cell>
          <cell r="M130">
            <v>3170746</v>
          </cell>
          <cell r="N130">
            <v>2752816</v>
          </cell>
          <cell r="O130">
            <v>10231209</v>
          </cell>
          <cell r="P130">
            <v>2612692</v>
          </cell>
          <cell r="R130">
            <v>2795759</v>
          </cell>
          <cell r="S130">
            <v>1120930</v>
          </cell>
          <cell r="T130">
            <v>149737</v>
          </cell>
          <cell r="U130">
            <v>3170746</v>
          </cell>
          <cell r="V130">
            <v>2752816</v>
          </cell>
          <cell r="X130">
            <v>9989988</v>
          </cell>
          <cell r="Z130">
            <v>10231209</v>
          </cell>
          <cell r="AA130">
            <v>2612692</v>
          </cell>
          <cell r="AC130">
            <v>9989988</v>
          </cell>
          <cell r="AD130">
            <v>1038422.6027238815</v>
          </cell>
          <cell r="AE130">
            <v>1512670.0127916457</v>
          </cell>
          <cell r="AF130">
            <v>4066426</v>
          </cell>
          <cell r="AG130">
            <v>5923562</v>
          </cell>
          <cell r="AH130">
            <v>0</v>
          </cell>
          <cell r="AI130">
            <v>2551092.6155155273</v>
          </cell>
          <cell r="AJ130">
            <v>76532.778465465817</v>
          </cell>
          <cell r="AK130">
            <v>1</v>
          </cell>
          <cell r="AL130">
            <v>156489.01999999999</v>
          </cell>
          <cell r="AM130">
            <v>16265.44</v>
          </cell>
          <cell r="AN130">
            <v>4.0632007405440063E-4</v>
          </cell>
          <cell r="AO130">
            <v>10764.07059679257</v>
          </cell>
          <cell r="AP130">
            <v>19482</v>
          </cell>
          <cell r="AQ130">
            <v>0</v>
          </cell>
          <cell r="AR130">
            <v>-8717.9294032074304</v>
          </cell>
          <cell r="AT130">
            <v>140223.57999999999</v>
          </cell>
          <cell r="AU130">
            <v>4.5280126732877672E-3</v>
          </cell>
          <cell r="AV130">
            <v>216115.04762957126</v>
          </cell>
          <cell r="AW130">
            <v>53548</v>
          </cell>
          <cell r="AX130">
            <v>0</v>
          </cell>
          <cell r="AY130">
            <v>162567.04762957126</v>
          </cell>
        </row>
        <row r="131">
          <cell r="A131" t="str">
            <v>100710530D</v>
          </cell>
          <cell r="B131" t="str">
            <v>MCALESTER REGIONAL</v>
          </cell>
          <cell r="C131" t="str">
            <v>Yes</v>
          </cell>
          <cell r="D131">
            <v>2</v>
          </cell>
          <cell r="E131">
            <v>12</v>
          </cell>
          <cell r="F131">
            <v>370034</v>
          </cell>
          <cell r="G131">
            <v>42186</v>
          </cell>
          <cell r="H131">
            <v>42551</v>
          </cell>
          <cell r="I131">
            <v>1</v>
          </cell>
          <cell r="J131">
            <v>24250160</v>
          </cell>
          <cell r="K131">
            <v>86344398</v>
          </cell>
          <cell r="L131">
            <v>1769446</v>
          </cell>
          <cell r="M131">
            <v>114479745</v>
          </cell>
          <cell r="N131">
            <v>9950308</v>
          </cell>
          <cell r="O131">
            <v>238392121</v>
          </cell>
          <cell r="P131">
            <v>57727640</v>
          </cell>
          <cell r="R131">
            <v>24250160</v>
          </cell>
          <cell r="S131">
            <v>86344398</v>
          </cell>
          <cell r="T131">
            <v>1769446</v>
          </cell>
          <cell r="U131">
            <v>114479745</v>
          </cell>
          <cell r="V131">
            <v>9950308</v>
          </cell>
          <cell r="X131">
            <v>236794057</v>
          </cell>
          <cell r="Z131">
            <v>238392121</v>
          </cell>
          <cell r="AA131">
            <v>57727640</v>
          </cell>
          <cell r="AC131">
            <v>236794057</v>
          </cell>
          <cell r="AD131">
            <v>27209409.206399739</v>
          </cell>
          <cell r="AE131">
            <v>30131252.973603602</v>
          </cell>
          <cell r="AF131">
            <v>112364004</v>
          </cell>
          <cell r="AG131">
            <v>124430053</v>
          </cell>
          <cell r="AH131">
            <v>0</v>
          </cell>
          <cell r="AI131">
            <v>57340662.180003338</v>
          </cell>
          <cell r="AJ131">
            <v>1720219.8654001001</v>
          </cell>
          <cell r="AK131">
            <v>1</v>
          </cell>
          <cell r="AL131">
            <v>7336822.0372620039</v>
          </cell>
          <cell r="AM131">
            <v>4345911.4800000004</v>
          </cell>
          <cell r="AN131">
            <v>0.10856337574559741</v>
          </cell>
          <cell r="AO131">
            <v>4110143.4013395645</v>
          </cell>
          <cell r="AP131">
            <v>5205458</v>
          </cell>
          <cell r="AQ131">
            <v>0</v>
          </cell>
          <cell r="AR131">
            <v>-1095314.5986604355</v>
          </cell>
          <cell r="AT131">
            <v>2990910.5572620034</v>
          </cell>
          <cell r="AU131">
            <v>9.6580624371111701E-2</v>
          </cell>
          <cell r="AV131">
            <v>901771.15512991045</v>
          </cell>
          <cell r="AW131">
            <v>1142152</v>
          </cell>
          <cell r="AX131">
            <v>0</v>
          </cell>
          <cell r="AY131">
            <v>-240380.84487008955</v>
          </cell>
        </row>
        <row r="132">
          <cell r="A132" t="str">
            <v>100700690A</v>
          </cell>
          <cell r="B132" t="str">
            <v>NORMAN REGIONAL HOSPITAL</v>
          </cell>
          <cell r="C132" t="str">
            <v>Yes</v>
          </cell>
          <cell r="D132">
            <v>2</v>
          </cell>
          <cell r="E132">
            <v>12</v>
          </cell>
          <cell r="F132">
            <v>370008</v>
          </cell>
          <cell r="G132">
            <v>42186</v>
          </cell>
          <cell r="H132">
            <v>42551</v>
          </cell>
          <cell r="I132">
            <v>1</v>
          </cell>
          <cell r="J132">
            <v>121304646</v>
          </cell>
          <cell r="K132">
            <v>585195101</v>
          </cell>
          <cell r="L132">
            <v>0</v>
          </cell>
          <cell r="M132">
            <v>653298943</v>
          </cell>
          <cell r="N132">
            <v>237573430</v>
          </cell>
          <cell r="O132">
            <v>1597372120</v>
          </cell>
          <cell r="P132">
            <v>368693259</v>
          </cell>
          <cell r="R132">
            <v>121304646</v>
          </cell>
          <cell r="S132">
            <v>585195101</v>
          </cell>
          <cell r="T132">
            <v>0</v>
          </cell>
          <cell r="U132">
            <v>653298943</v>
          </cell>
          <cell r="V132">
            <v>237573430</v>
          </cell>
          <cell r="X132">
            <v>1597372120</v>
          </cell>
          <cell r="Z132">
            <v>1597372120</v>
          </cell>
          <cell r="AA132">
            <v>368693259</v>
          </cell>
          <cell r="AC132">
            <v>1597372120</v>
          </cell>
          <cell r="AD132">
            <v>163068887.29478106</v>
          </cell>
          <cell r="AE132">
            <v>205624371.70521897</v>
          </cell>
          <cell r="AF132">
            <v>706499747</v>
          </cell>
          <cell r="AG132">
            <v>890872373</v>
          </cell>
          <cell r="AH132">
            <v>0</v>
          </cell>
          <cell r="AI132">
            <v>368693259</v>
          </cell>
          <cell r="AJ132">
            <v>11060797.77</v>
          </cell>
          <cell r="AK132">
            <v>1</v>
          </cell>
          <cell r="AL132">
            <v>21423958.072860617</v>
          </cell>
          <cell r="AM132">
            <v>13380658.409999996</v>
          </cell>
          <cell r="AN132">
            <v>0.33425656582593749</v>
          </cell>
          <cell r="AO132">
            <v>15039314.408397704</v>
          </cell>
          <cell r="AP132">
            <v>16027122</v>
          </cell>
          <cell r="AQ132">
            <v>0</v>
          </cell>
          <cell r="AR132">
            <v>-987807.59160229564</v>
          </cell>
          <cell r="AT132">
            <v>8043299.6628606208</v>
          </cell>
          <cell r="AU132">
            <v>0.25972923247633617</v>
          </cell>
          <cell r="AV132">
            <v>3055149.2719616834</v>
          </cell>
          <cell r="AW132">
            <v>3071530</v>
          </cell>
          <cell r="AX132">
            <v>0</v>
          </cell>
          <cell r="AY132">
            <v>-16380.728038316593</v>
          </cell>
        </row>
        <row r="133">
          <cell r="A133" t="str">
            <v>100700680A</v>
          </cell>
          <cell r="B133" t="str">
            <v>NORTHEASTERN HEALTH SYSTEM</v>
          </cell>
          <cell r="C133" t="str">
            <v>Yes</v>
          </cell>
          <cell r="D133">
            <v>2</v>
          </cell>
          <cell r="E133">
            <v>12</v>
          </cell>
          <cell r="F133">
            <v>370089</v>
          </cell>
          <cell r="G133">
            <v>42186</v>
          </cell>
          <cell r="H133">
            <v>42551</v>
          </cell>
          <cell r="I133">
            <v>1</v>
          </cell>
          <cell r="J133">
            <v>23115794</v>
          </cell>
          <cell r="K133">
            <v>47206565</v>
          </cell>
          <cell r="L133">
            <v>4026754</v>
          </cell>
          <cell r="M133">
            <v>109731453</v>
          </cell>
          <cell r="N133">
            <v>47446894</v>
          </cell>
          <cell r="O133">
            <v>234956647</v>
          </cell>
          <cell r="P133">
            <v>86943805</v>
          </cell>
          <cell r="R133">
            <v>23115794</v>
          </cell>
          <cell r="S133">
            <v>47206565</v>
          </cell>
          <cell r="T133">
            <v>4026754</v>
          </cell>
          <cell r="U133">
            <v>109731453</v>
          </cell>
          <cell r="V133">
            <v>47446894</v>
          </cell>
          <cell r="X133">
            <v>231527460</v>
          </cell>
          <cell r="Z133">
            <v>234956647</v>
          </cell>
          <cell r="AA133">
            <v>86943805</v>
          </cell>
          <cell r="AC133">
            <v>231527460</v>
          </cell>
          <cell r="AD133">
            <v>27512287.331011172</v>
          </cell>
          <cell r="AE133">
            <v>58162574.78253141</v>
          </cell>
          <cell r="AF133">
            <v>74349113</v>
          </cell>
          <cell r="AG133">
            <v>157178347</v>
          </cell>
          <cell r="AH133">
            <v>0</v>
          </cell>
          <cell r="AI133">
            <v>85674862.113542587</v>
          </cell>
          <cell r="AJ133">
            <v>2570245.8634062777</v>
          </cell>
          <cell r="AK133">
            <v>1</v>
          </cell>
          <cell r="AL133">
            <v>6801790.9309506239</v>
          </cell>
          <cell r="AM133">
            <v>3541287.9699999997</v>
          </cell>
          <cell r="AN133">
            <v>8.8463416312030779E-2</v>
          </cell>
          <cell r="AO133">
            <v>2825680.422087701</v>
          </cell>
          <cell r="AP133">
            <v>4241694</v>
          </cell>
          <cell r="AQ133">
            <v>0</v>
          </cell>
          <cell r="AR133">
            <v>-1416013.577912299</v>
          </cell>
          <cell r="AT133">
            <v>3260502.9609506242</v>
          </cell>
          <cell r="AU133">
            <v>0.10528613467490075</v>
          </cell>
          <cell r="AV133">
            <v>1059717.0210739234</v>
          </cell>
          <cell r="AW133">
            <v>1245103</v>
          </cell>
          <cell r="AX133">
            <v>0</v>
          </cell>
          <cell r="AY133">
            <v>-185385.97892607655</v>
          </cell>
        </row>
        <row r="134">
          <cell r="A134" t="str">
            <v>100699890A</v>
          </cell>
          <cell r="B134" t="str">
            <v>PAULS VALLEY GENERAL HOSPITAL</v>
          </cell>
          <cell r="C134" t="str">
            <v>Yes</v>
          </cell>
          <cell r="D134">
            <v>2</v>
          </cell>
          <cell r="E134">
            <v>12</v>
          </cell>
          <cell r="F134">
            <v>370156</v>
          </cell>
          <cell r="G134">
            <v>42186</v>
          </cell>
          <cell r="H134">
            <v>42551</v>
          </cell>
          <cell r="I134">
            <v>1</v>
          </cell>
          <cell r="J134">
            <v>1498524</v>
          </cell>
          <cell r="K134">
            <v>3705964</v>
          </cell>
          <cell r="L134">
            <v>972713</v>
          </cell>
          <cell r="M134">
            <v>21883910</v>
          </cell>
          <cell r="N134">
            <v>10852794</v>
          </cell>
          <cell r="O134">
            <v>41716722</v>
          </cell>
          <cell r="P134">
            <v>9845210</v>
          </cell>
          <cell r="R134">
            <v>1498524</v>
          </cell>
          <cell r="S134">
            <v>3705964</v>
          </cell>
          <cell r="T134">
            <v>972713</v>
          </cell>
          <cell r="U134">
            <v>21883910</v>
          </cell>
          <cell r="V134">
            <v>10852794</v>
          </cell>
          <cell r="X134">
            <v>38913905</v>
          </cell>
          <cell r="Z134">
            <v>41716722</v>
          </cell>
          <cell r="AA134">
            <v>9845210</v>
          </cell>
          <cell r="AC134">
            <v>38913905</v>
          </cell>
          <cell r="AD134">
            <v>1457828.8547506202</v>
          </cell>
          <cell r="AE134">
            <v>7725912.0596253946</v>
          </cell>
          <cell r="AF134">
            <v>6177201</v>
          </cell>
          <cell r="AG134">
            <v>32736704</v>
          </cell>
          <cell r="AH134">
            <v>0</v>
          </cell>
          <cell r="AI134">
            <v>9183740.9143760148</v>
          </cell>
          <cell r="AJ134">
            <v>214371.15778214697</v>
          </cell>
          <cell r="AK134">
            <v>1</v>
          </cell>
          <cell r="AL134">
            <v>635126.69790547644</v>
          </cell>
          <cell r="AM134">
            <v>91245.62</v>
          </cell>
          <cell r="AN134">
            <v>2.2793682233951062E-3</v>
          </cell>
          <cell r="AO134">
            <v>-53580.358495173772</v>
          </cell>
          <cell r="AP134">
            <v>84995.364383561653</v>
          </cell>
          <cell r="AQ134">
            <v>0</v>
          </cell>
          <cell r="AR134">
            <v>-138575.72287873543</v>
          </cell>
          <cell r="AT134">
            <v>543881.07790547644</v>
          </cell>
          <cell r="AU134">
            <v>1.7562669655969483E-2</v>
          </cell>
          <cell r="AV134">
            <v>562169.78784849227</v>
          </cell>
          <cell r="AW134">
            <v>160964.97534246577</v>
          </cell>
          <cell r="AX134">
            <v>0</v>
          </cell>
          <cell r="AY134">
            <v>401204.81250602647</v>
          </cell>
        </row>
        <row r="135">
          <cell r="A135" t="str">
            <v>100700900A</v>
          </cell>
          <cell r="B135" t="str">
            <v>PERRY MEM HSP AUTH</v>
          </cell>
          <cell r="C135" t="str">
            <v>Yes</v>
          </cell>
          <cell r="D135">
            <v>2</v>
          </cell>
          <cell r="E135">
            <v>12</v>
          </cell>
          <cell r="F135">
            <v>370139</v>
          </cell>
          <cell r="G135">
            <v>42186</v>
          </cell>
          <cell r="H135">
            <v>42551</v>
          </cell>
          <cell r="I135">
            <v>1</v>
          </cell>
          <cell r="J135">
            <v>1164480</v>
          </cell>
          <cell r="K135">
            <v>2121383</v>
          </cell>
          <cell r="L135">
            <v>228979</v>
          </cell>
          <cell r="M135">
            <v>10105143</v>
          </cell>
          <cell r="N135">
            <v>2305599</v>
          </cell>
          <cell r="O135">
            <v>18007096</v>
          </cell>
          <cell r="P135">
            <v>6884043</v>
          </cell>
          <cell r="R135">
            <v>1164480</v>
          </cell>
          <cell r="S135">
            <v>2121383</v>
          </cell>
          <cell r="T135">
            <v>228979</v>
          </cell>
          <cell r="U135">
            <v>10105143</v>
          </cell>
          <cell r="V135">
            <v>2305599</v>
          </cell>
          <cell r="X135">
            <v>15925584</v>
          </cell>
          <cell r="Z135">
            <v>18007096</v>
          </cell>
          <cell r="AA135">
            <v>6884043</v>
          </cell>
          <cell r="AC135">
            <v>15925584</v>
          </cell>
          <cell r="AD135">
            <v>1343710.4720386898</v>
          </cell>
          <cell r="AE135">
            <v>4744578.5589139974</v>
          </cell>
          <cell r="AF135">
            <v>3514842</v>
          </cell>
          <cell r="AG135">
            <v>12410742</v>
          </cell>
          <cell r="AH135">
            <v>0</v>
          </cell>
          <cell r="AI135">
            <v>6088289.0309526864</v>
          </cell>
          <cell r="AJ135">
            <v>182648.6709285806</v>
          </cell>
          <cell r="AK135">
            <v>1</v>
          </cell>
          <cell r="AL135">
            <v>205052.5981500246</v>
          </cell>
          <cell r="AM135">
            <v>66445.19</v>
          </cell>
          <cell r="AN135">
            <v>1.6598391756607088E-3</v>
          </cell>
          <cell r="AO135">
            <v>53784.906721826017</v>
          </cell>
          <cell r="AP135">
            <v>79587</v>
          </cell>
          <cell r="AQ135">
            <v>0</v>
          </cell>
          <cell r="AR135">
            <v>-25802.093278173983</v>
          </cell>
          <cell r="AT135">
            <v>138607.4081500246</v>
          </cell>
          <cell r="AU135">
            <v>4.4758242566256086E-3</v>
          </cell>
          <cell r="AV135">
            <v>203220.65393371345</v>
          </cell>
          <cell r="AW135">
            <v>52931</v>
          </cell>
          <cell r="AX135">
            <v>0</v>
          </cell>
          <cell r="AY135">
            <v>150289.65393371345</v>
          </cell>
        </row>
        <row r="136">
          <cell r="A136" t="str">
            <v>100699900A</v>
          </cell>
          <cell r="B136" t="str">
            <v>PURCELL MUNICIPAL HOSPITAL</v>
          </cell>
          <cell r="C136" t="str">
            <v>Yes</v>
          </cell>
          <cell r="D136">
            <v>2</v>
          </cell>
          <cell r="E136">
            <v>12</v>
          </cell>
          <cell r="F136">
            <v>370158</v>
          </cell>
          <cell r="G136">
            <v>42186</v>
          </cell>
          <cell r="H136">
            <v>42551</v>
          </cell>
          <cell r="I136">
            <v>1</v>
          </cell>
          <cell r="J136">
            <v>1444359</v>
          </cell>
          <cell r="K136">
            <v>3001717</v>
          </cell>
          <cell r="L136">
            <v>0</v>
          </cell>
          <cell r="M136">
            <v>21029330</v>
          </cell>
          <cell r="N136">
            <v>0</v>
          </cell>
          <cell r="O136">
            <v>25475406</v>
          </cell>
          <cell r="P136">
            <v>10058469</v>
          </cell>
          <cell r="R136">
            <v>1444359</v>
          </cell>
          <cell r="S136">
            <v>3001717</v>
          </cell>
          <cell r="T136">
            <v>0</v>
          </cell>
          <cell r="U136">
            <v>21029330</v>
          </cell>
          <cell r="V136">
            <v>0</v>
          </cell>
          <cell r="X136">
            <v>25475406</v>
          </cell>
          <cell r="Z136">
            <v>25475406</v>
          </cell>
          <cell r="AA136">
            <v>10058469</v>
          </cell>
          <cell r="AC136">
            <v>25475406</v>
          </cell>
          <cell r="AD136">
            <v>1755446.7087843074</v>
          </cell>
          <cell r="AE136">
            <v>8303022.2912156926</v>
          </cell>
          <cell r="AF136">
            <v>4446076</v>
          </cell>
          <cell r="AG136">
            <v>21029330</v>
          </cell>
          <cell r="AH136">
            <v>0</v>
          </cell>
          <cell r="AI136">
            <v>10058469</v>
          </cell>
          <cell r="AJ136">
            <v>301754.07</v>
          </cell>
          <cell r="AK136">
            <v>1</v>
          </cell>
          <cell r="AL136">
            <v>763573.76031876705</v>
          </cell>
          <cell r="AM136">
            <v>119619.08</v>
          </cell>
          <cell r="AN136">
            <v>2.9881536216615889E-3</v>
          </cell>
          <cell r="AO136">
            <v>52552.607470851988</v>
          </cell>
          <cell r="AP136">
            <v>143278</v>
          </cell>
          <cell r="AQ136">
            <v>0</v>
          </cell>
          <cell r="AR136">
            <v>-90725.392529148012</v>
          </cell>
          <cell r="AT136">
            <v>643954.68031876709</v>
          </cell>
          <cell r="AU136">
            <v>2.0794184212857426E-2</v>
          </cell>
          <cell r="AV136">
            <v>175845.89700380794</v>
          </cell>
          <cell r="AW136">
            <v>245910</v>
          </cell>
          <cell r="AX136">
            <v>0</v>
          </cell>
          <cell r="AY136">
            <v>-70064.102996192058</v>
          </cell>
        </row>
        <row r="137">
          <cell r="A137" t="str">
            <v>100700770A</v>
          </cell>
          <cell r="B137" t="str">
            <v>PUSHMATAHA HSP</v>
          </cell>
          <cell r="C137" t="str">
            <v>Yes</v>
          </cell>
          <cell r="D137">
            <v>2</v>
          </cell>
          <cell r="E137">
            <v>12</v>
          </cell>
          <cell r="F137">
            <v>370083</v>
          </cell>
          <cell r="G137">
            <v>42095</v>
          </cell>
          <cell r="H137">
            <v>42460</v>
          </cell>
          <cell r="I137">
            <v>1</v>
          </cell>
          <cell r="J137">
            <v>1995225</v>
          </cell>
          <cell r="K137">
            <v>2326484</v>
          </cell>
          <cell r="L137">
            <v>827009</v>
          </cell>
          <cell r="M137">
            <v>6049816</v>
          </cell>
          <cell r="N137">
            <v>3391623</v>
          </cell>
          <cell r="O137">
            <v>14541220</v>
          </cell>
          <cell r="P137">
            <v>2534592</v>
          </cell>
          <cell r="R137">
            <v>1995225</v>
          </cell>
          <cell r="S137">
            <v>2326484</v>
          </cell>
          <cell r="T137">
            <v>827009</v>
          </cell>
          <cell r="U137">
            <v>6049816</v>
          </cell>
          <cell r="V137">
            <v>3391623</v>
          </cell>
          <cell r="X137">
            <v>14590157</v>
          </cell>
          <cell r="Z137">
            <v>14541220</v>
          </cell>
          <cell r="AA137">
            <v>2534592</v>
          </cell>
          <cell r="AC137">
            <v>14590157</v>
          </cell>
          <cell r="AD137">
            <v>897441.85515768279</v>
          </cell>
          <cell r="AE137">
            <v>1645680.056961383</v>
          </cell>
          <cell r="AF137">
            <v>5148718</v>
          </cell>
          <cell r="AG137">
            <v>9441439</v>
          </cell>
          <cell r="AH137">
            <v>0</v>
          </cell>
          <cell r="AI137">
            <v>2543121.9121190659</v>
          </cell>
          <cell r="AJ137">
            <v>76293.657363571969</v>
          </cell>
          <cell r="AK137">
            <v>1</v>
          </cell>
          <cell r="AL137">
            <v>483425.01307405368</v>
          </cell>
          <cell r="AM137">
            <v>212979.26</v>
          </cell>
          <cell r="AN137">
            <v>5.3203447736582254E-3</v>
          </cell>
          <cell r="AO137">
            <v>107880.81108204968</v>
          </cell>
          <cell r="AP137">
            <v>255103</v>
          </cell>
          <cell r="AQ137">
            <v>0</v>
          </cell>
          <cell r="AR137">
            <v>-147222.18891795032</v>
          </cell>
          <cell r="AT137">
            <v>270445.75307405367</v>
          </cell>
          <cell r="AU137">
            <v>8.7330661316461135E-3</v>
          </cell>
          <cell r="AV137">
            <v>331320.31087862136</v>
          </cell>
          <cell r="AW137">
            <v>103276</v>
          </cell>
          <cell r="AX137">
            <v>0</v>
          </cell>
          <cell r="AY137">
            <v>228044.31087862136</v>
          </cell>
        </row>
        <row r="138">
          <cell r="A138" t="str">
            <v>100700190A</v>
          </cell>
          <cell r="B138" t="str">
            <v>SEQUOYAH COUNTY CITY OF SALLISAW HOSPITAL AUTHORIT</v>
          </cell>
          <cell r="C138" t="str">
            <v>Yes</v>
          </cell>
          <cell r="D138">
            <v>2</v>
          </cell>
          <cell r="E138">
            <v>12</v>
          </cell>
          <cell r="F138">
            <v>370112</v>
          </cell>
          <cell r="G138">
            <v>42095</v>
          </cell>
          <cell r="H138">
            <v>42460</v>
          </cell>
          <cell r="I138">
            <v>1</v>
          </cell>
          <cell r="J138">
            <v>1597463</v>
          </cell>
          <cell r="K138">
            <v>4182179</v>
          </cell>
          <cell r="L138">
            <v>940298</v>
          </cell>
          <cell r="M138">
            <v>13934901</v>
          </cell>
          <cell r="N138">
            <v>13019610</v>
          </cell>
          <cell r="O138">
            <v>37937689</v>
          </cell>
          <cell r="P138">
            <v>13356123</v>
          </cell>
          <cell r="R138">
            <v>1597463</v>
          </cell>
          <cell r="S138">
            <v>4182179</v>
          </cell>
          <cell r="T138">
            <v>940298</v>
          </cell>
          <cell r="U138">
            <v>13934901</v>
          </cell>
          <cell r="V138">
            <v>13019610</v>
          </cell>
          <cell r="X138">
            <v>33674451</v>
          </cell>
          <cell r="Z138">
            <v>37937689</v>
          </cell>
          <cell r="AA138">
            <v>13356123</v>
          </cell>
          <cell r="AC138">
            <v>33674451</v>
          </cell>
          <cell r="AD138">
            <v>2365783.1448989948</v>
          </cell>
          <cell r="AE138">
            <v>9489448.9835913051</v>
          </cell>
          <cell r="AF138">
            <v>6719940</v>
          </cell>
          <cell r="AG138">
            <v>26954511</v>
          </cell>
          <cell r="AH138">
            <v>0</v>
          </cell>
          <cell r="AI138">
            <v>11855232.128490299</v>
          </cell>
          <cell r="AJ138">
            <v>355656.96385470894</v>
          </cell>
          <cell r="AK138">
            <v>1</v>
          </cell>
          <cell r="AL138">
            <v>1233824.8878656689</v>
          </cell>
          <cell r="AM138">
            <v>294517.2</v>
          </cell>
          <cell r="AN138">
            <v>7.3572095506973505E-3</v>
          </cell>
          <cell r="AO138">
            <v>111926.74901846651</v>
          </cell>
          <cell r="AP138">
            <v>352768</v>
          </cell>
          <cell r="AQ138">
            <v>0</v>
          </cell>
          <cell r="AR138">
            <v>-240841.25098153349</v>
          </cell>
          <cell r="AT138">
            <v>939307.68786566879</v>
          </cell>
          <cell r="AU138">
            <v>3.0331539921975886E-2</v>
          </cell>
          <cell r="AV138">
            <v>695063.84112258558</v>
          </cell>
          <cell r="AW138">
            <v>358698</v>
          </cell>
          <cell r="AX138">
            <v>0</v>
          </cell>
          <cell r="AY138">
            <v>336365.84112258558</v>
          </cell>
        </row>
        <row r="139">
          <cell r="A139" t="str">
            <v>100699830A</v>
          </cell>
          <cell r="B139" t="str">
            <v>SHARE MEMORIAL HOSPITAL</v>
          </cell>
          <cell r="C139" t="str">
            <v>Yes</v>
          </cell>
          <cell r="D139">
            <v>2</v>
          </cell>
          <cell r="E139">
            <v>12</v>
          </cell>
          <cell r="F139">
            <v>370080</v>
          </cell>
          <cell r="G139">
            <v>42186</v>
          </cell>
          <cell r="H139">
            <v>42551</v>
          </cell>
          <cell r="I139">
            <v>1</v>
          </cell>
          <cell r="J139">
            <v>4222023</v>
          </cell>
          <cell r="K139">
            <v>1155502</v>
          </cell>
          <cell r="L139">
            <v>0</v>
          </cell>
          <cell r="M139">
            <v>9736518</v>
          </cell>
          <cell r="N139">
            <v>3957026</v>
          </cell>
          <cell r="O139">
            <v>20039975</v>
          </cell>
          <cell r="P139">
            <v>10421902</v>
          </cell>
          <cell r="R139">
            <v>4222023</v>
          </cell>
          <cell r="S139">
            <v>1155502</v>
          </cell>
          <cell r="T139">
            <v>0</v>
          </cell>
          <cell r="U139">
            <v>9736518</v>
          </cell>
          <cell r="V139">
            <v>3957026</v>
          </cell>
          <cell r="X139">
            <v>19071069</v>
          </cell>
          <cell r="Z139">
            <v>20039975</v>
          </cell>
          <cell r="AA139">
            <v>10421902</v>
          </cell>
          <cell r="AC139">
            <v>19071069</v>
          </cell>
          <cell r="AD139">
            <v>2796612.1989947595</v>
          </cell>
          <cell r="AE139">
            <v>7121404.7722458737</v>
          </cell>
          <cell r="AF139">
            <v>5377525</v>
          </cell>
          <cell r="AG139">
            <v>13693544</v>
          </cell>
          <cell r="AH139">
            <v>0</v>
          </cell>
          <cell r="AI139">
            <v>9918016.9712406341</v>
          </cell>
          <cell r="AJ139">
            <v>297540.50913721899</v>
          </cell>
          <cell r="AK139">
            <v>1</v>
          </cell>
          <cell r="AL139">
            <v>148321.80564459812</v>
          </cell>
          <cell r="AM139">
            <v>15774.96</v>
          </cell>
          <cell r="AN139">
            <v>3.9406760071693155E-4</v>
          </cell>
          <cell r="AO139">
            <v>11632.644212388346</v>
          </cell>
          <cell r="AP139">
            <v>18895</v>
          </cell>
          <cell r="AQ139">
            <v>0</v>
          </cell>
          <cell r="AR139">
            <v>-7262.3557876116538</v>
          </cell>
          <cell r="AT139">
            <v>132546.84564459813</v>
          </cell>
          <cell r="AU139">
            <v>4.2801203398391188E-3</v>
          </cell>
          <cell r="AV139">
            <v>44113.692175130214</v>
          </cell>
          <cell r="AW139">
            <v>50616</v>
          </cell>
          <cell r="AX139">
            <v>0</v>
          </cell>
          <cell r="AY139">
            <v>-6502.3078248697857</v>
          </cell>
        </row>
        <row r="140">
          <cell r="A140" t="str">
            <v>100699950A</v>
          </cell>
          <cell r="B140" t="str">
            <v>STILLWATER MEDICAL CENTER</v>
          </cell>
          <cell r="C140" t="str">
            <v>Yes</v>
          </cell>
          <cell r="D140">
            <v>2</v>
          </cell>
          <cell r="E140">
            <v>12</v>
          </cell>
          <cell r="F140">
            <v>370049</v>
          </cell>
          <cell r="G140">
            <v>42370</v>
          </cell>
          <cell r="H140">
            <v>42735</v>
          </cell>
          <cell r="I140">
            <v>1</v>
          </cell>
          <cell r="J140">
            <v>31063683</v>
          </cell>
          <cell r="K140">
            <v>59916813</v>
          </cell>
          <cell r="L140">
            <v>27361713</v>
          </cell>
          <cell r="M140">
            <v>199122430</v>
          </cell>
          <cell r="N140">
            <v>80942872</v>
          </cell>
          <cell r="O140">
            <v>430999232</v>
          </cell>
          <cell r="P140">
            <v>160477479</v>
          </cell>
          <cell r="R140">
            <v>31063683</v>
          </cell>
          <cell r="S140">
            <v>59916813</v>
          </cell>
          <cell r="T140">
            <v>27361713</v>
          </cell>
          <cell r="U140">
            <v>199122430</v>
          </cell>
          <cell r="V140">
            <v>80942872</v>
          </cell>
          <cell r="X140">
            <v>398407511</v>
          </cell>
          <cell r="Z140">
            <v>430999232</v>
          </cell>
          <cell r="AA140">
            <v>160477479</v>
          </cell>
          <cell r="AC140">
            <v>398407511</v>
          </cell>
          <cell r="AD140">
            <v>44063325.290591493</v>
          </cell>
          <cell r="AE140">
            <v>104279010.9202182</v>
          </cell>
          <cell r="AF140">
            <v>118342209</v>
          </cell>
          <cell r="AG140">
            <v>280065302</v>
          </cell>
          <cell r="AH140">
            <v>0</v>
          </cell>
          <cell r="AI140">
            <v>148342336.21080971</v>
          </cell>
          <cell r="AJ140">
            <v>4450270.0863242913</v>
          </cell>
          <cell r="AK140">
            <v>1</v>
          </cell>
          <cell r="AL140">
            <v>7181355.7342034131</v>
          </cell>
          <cell r="AM140">
            <v>3081581.62</v>
          </cell>
          <cell r="AN140">
            <v>7.6979686503597808E-2</v>
          </cell>
          <cell r="AO140">
            <v>3010942.7061429843</v>
          </cell>
          <cell r="AP140">
            <v>3691065</v>
          </cell>
          <cell r="AQ140">
            <v>0</v>
          </cell>
          <cell r="AR140">
            <v>-680122.29385701567</v>
          </cell>
          <cell r="AT140">
            <v>4099774.114203413</v>
          </cell>
          <cell r="AU140">
            <v>0.13238735701035578</v>
          </cell>
          <cell r="AV140">
            <v>1452555.0254626959</v>
          </cell>
          <cell r="AW140">
            <v>1565599</v>
          </cell>
          <cell r="AX140">
            <v>0</v>
          </cell>
          <cell r="AY140">
            <v>-113043.97453730414</v>
          </cell>
        </row>
        <row r="141">
          <cell r="A141" t="str">
            <v>200100890B</v>
          </cell>
          <cell r="B141" t="str">
            <v>WAGONER COMMUNITY HOSPITAL</v>
          </cell>
          <cell r="C141" t="str">
            <v>Yes</v>
          </cell>
          <cell r="D141">
            <v>2</v>
          </cell>
          <cell r="E141">
            <v>12</v>
          </cell>
          <cell r="F141">
            <v>370166</v>
          </cell>
          <cell r="G141">
            <v>42278</v>
          </cell>
          <cell r="H141">
            <v>42643</v>
          </cell>
          <cell r="I141">
            <v>1</v>
          </cell>
          <cell r="J141">
            <v>13132647</v>
          </cell>
          <cell r="K141">
            <v>7656172</v>
          </cell>
          <cell r="L141">
            <v>685090</v>
          </cell>
          <cell r="M141">
            <v>16932635</v>
          </cell>
          <cell r="N141">
            <v>3722623</v>
          </cell>
          <cell r="O141">
            <v>46027813</v>
          </cell>
          <cell r="P141">
            <v>17600447</v>
          </cell>
          <cell r="R141">
            <v>13132647</v>
          </cell>
          <cell r="S141">
            <v>7656172</v>
          </cell>
          <cell r="T141">
            <v>685090</v>
          </cell>
          <cell r="U141">
            <v>16932635</v>
          </cell>
          <cell r="V141">
            <v>3722623</v>
          </cell>
          <cell r="X141">
            <v>42129167</v>
          </cell>
          <cell r="Z141">
            <v>46027813</v>
          </cell>
          <cell r="AA141">
            <v>17600447</v>
          </cell>
          <cell r="AC141">
            <v>42129167</v>
          </cell>
          <cell r="AD141">
            <v>8211348.152416518</v>
          </cell>
          <cell r="AE141">
            <v>7898306.4804822691</v>
          </cell>
          <cell r="AF141">
            <v>21473909</v>
          </cell>
          <cell r="AG141">
            <v>20655258</v>
          </cell>
          <cell r="AH141">
            <v>0</v>
          </cell>
          <cell r="AI141">
            <v>16109654.632898787</v>
          </cell>
          <cell r="AJ141">
            <v>483289.6389869636</v>
          </cell>
          <cell r="AK141">
            <v>1</v>
          </cell>
          <cell r="AL141">
            <v>2421370.4405613653</v>
          </cell>
          <cell r="AM141">
            <v>1652268.3800000001</v>
          </cell>
          <cell r="AN141">
            <v>4.1274617257162707E-2</v>
          </cell>
          <cell r="AO141">
            <v>2546358.3699993799</v>
          </cell>
          <cell r="AP141">
            <v>1979059</v>
          </cell>
          <cell r="AQ141">
            <v>0</v>
          </cell>
          <cell r="AR141">
            <v>567299.36999937985</v>
          </cell>
          <cell r="AT141">
            <v>769102.06056136522</v>
          </cell>
          <cell r="AU141">
            <v>2.4835365615922787E-2</v>
          </cell>
          <cell r="AV141">
            <v>877842.56301156955</v>
          </cell>
          <cell r="AW141">
            <v>293700</v>
          </cell>
          <cell r="AX141">
            <v>0</v>
          </cell>
          <cell r="AY141">
            <v>584142.56301156955</v>
          </cell>
        </row>
        <row r="143">
          <cell r="B143" t="str">
            <v>NSGO CAH Not Taxed</v>
          </cell>
        </row>
        <row r="144">
          <cell r="A144" t="str">
            <v>100700790A</v>
          </cell>
          <cell r="B144" t="str">
            <v>ARBUCKLE MEM HSP</v>
          </cell>
          <cell r="C144" t="str">
            <v>No</v>
          </cell>
          <cell r="D144">
            <v>2</v>
          </cell>
          <cell r="E144">
            <v>12</v>
          </cell>
          <cell r="F144">
            <v>371328</v>
          </cell>
          <cell r="G144">
            <v>42370</v>
          </cell>
          <cell r="H144">
            <v>42735</v>
          </cell>
          <cell r="I144">
            <v>1</v>
          </cell>
          <cell r="J144">
            <v>1693810</v>
          </cell>
          <cell r="K144">
            <v>4246322</v>
          </cell>
          <cell r="L144">
            <v>19804</v>
          </cell>
          <cell r="M144">
            <v>10651991</v>
          </cell>
          <cell r="N144">
            <v>3532064</v>
          </cell>
          <cell r="O144">
            <v>23224991</v>
          </cell>
          <cell r="P144">
            <v>12245808</v>
          </cell>
          <cell r="R144">
            <v>1693810</v>
          </cell>
          <cell r="S144">
            <v>4246322</v>
          </cell>
          <cell r="T144">
            <v>19804</v>
          </cell>
          <cell r="U144">
            <v>10651991</v>
          </cell>
          <cell r="V144">
            <v>3532064</v>
          </cell>
          <cell r="X144">
            <v>20143991</v>
          </cell>
          <cell r="Z144">
            <v>23224991</v>
          </cell>
          <cell r="AA144">
            <v>12245808</v>
          </cell>
          <cell r="AC144">
            <v>20143991</v>
          </cell>
          <cell r="AD144">
            <v>3142486.9851742028</v>
          </cell>
          <cell r="AE144">
            <v>7478806.5231732484</v>
          </cell>
          <cell r="AF144">
            <v>5959936</v>
          </cell>
          <cell r="AG144">
            <v>14184055</v>
          </cell>
          <cell r="AH144">
            <v>0</v>
          </cell>
          <cell r="AI144">
            <v>10621293.508347452</v>
          </cell>
          <cell r="AJ144">
            <v>0</v>
          </cell>
          <cell r="AK144">
            <v>0</v>
          </cell>
          <cell r="AL144">
            <v>347376.52871539083</v>
          </cell>
          <cell r="AM144">
            <v>30975.410000000003</v>
          </cell>
          <cell r="AN144">
            <v>0</v>
          </cell>
          <cell r="AO144">
            <v>46646.635293937157</v>
          </cell>
          <cell r="AP144">
            <v>0</v>
          </cell>
          <cell r="AQ144">
            <v>795</v>
          </cell>
          <cell r="AR144">
            <v>45851.635293937157</v>
          </cell>
          <cell r="AT144">
            <v>316401.11871539085</v>
          </cell>
          <cell r="AU144">
            <v>0</v>
          </cell>
          <cell r="AV144">
            <v>244776.29046377842</v>
          </cell>
          <cell r="AW144">
            <v>0</v>
          </cell>
          <cell r="AX144">
            <v>236259</v>
          </cell>
          <cell r="AY144">
            <v>8517.2904637784231</v>
          </cell>
        </row>
        <row r="145">
          <cell r="A145" t="str">
            <v>100262850D</v>
          </cell>
          <cell r="B145" t="str">
            <v>ATOKA MEMORIAL HOSPITAL</v>
          </cell>
          <cell r="C145" t="str">
            <v>No</v>
          </cell>
          <cell r="D145">
            <v>2</v>
          </cell>
          <cell r="E145">
            <v>12</v>
          </cell>
          <cell r="F145">
            <v>371300</v>
          </cell>
          <cell r="G145">
            <v>42370</v>
          </cell>
          <cell r="H145">
            <v>42735</v>
          </cell>
          <cell r="I145">
            <v>1</v>
          </cell>
          <cell r="J145">
            <v>2280356</v>
          </cell>
          <cell r="K145">
            <v>2391711</v>
          </cell>
          <cell r="L145">
            <v>87699</v>
          </cell>
          <cell r="M145">
            <v>7246114</v>
          </cell>
          <cell r="N145">
            <v>6315850</v>
          </cell>
          <cell r="O145">
            <v>21030397</v>
          </cell>
          <cell r="P145">
            <v>6425061</v>
          </cell>
          <cell r="R145">
            <v>2280356</v>
          </cell>
          <cell r="S145">
            <v>2391711</v>
          </cell>
          <cell r="T145">
            <v>87699</v>
          </cell>
          <cell r="U145">
            <v>7246114</v>
          </cell>
          <cell r="V145">
            <v>6315850</v>
          </cell>
          <cell r="X145">
            <v>18321730</v>
          </cell>
          <cell r="Z145">
            <v>21030397</v>
          </cell>
          <cell r="AA145">
            <v>6425061</v>
          </cell>
          <cell r="AC145">
            <v>18321730</v>
          </cell>
          <cell r="AD145">
            <v>1454170.6890139068</v>
          </cell>
          <cell r="AE145">
            <v>4143357.1596296541</v>
          </cell>
          <cell r="AF145">
            <v>4759766</v>
          </cell>
          <cell r="AG145">
            <v>13561964</v>
          </cell>
          <cell r="AH145">
            <v>0</v>
          </cell>
          <cell r="AI145">
            <v>5597527.8486435609</v>
          </cell>
          <cell r="AJ145">
            <v>0</v>
          </cell>
          <cell r="AK145">
            <v>0</v>
          </cell>
          <cell r="AL145">
            <v>529254.09896901378</v>
          </cell>
          <cell r="AM145">
            <v>214680.28</v>
          </cell>
          <cell r="AN145">
            <v>0</v>
          </cell>
          <cell r="AO145">
            <v>16432.602290865034</v>
          </cell>
          <cell r="AP145">
            <v>0</v>
          </cell>
          <cell r="AQ145">
            <v>72864</v>
          </cell>
          <cell r="AR145">
            <v>-56431.397709134966</v>
          </cell>
          <cell r="AT145">
            <v>314573.81896901381</v>
          </cell>
          <cell r="AU145">
            <v>0</v>
          </cell>
          <cell r="AV145">
            <v>398195.92838108848</v>
          </cell>
          <cell r="AW145">
            <v>0</v>
          </cell>
          <cell r="AX145">
            <v>538530</v>
          </cell>
          <cell r="AY145">
            <v>-140334.07161891152</v>
          </cell>
        </row>
        <row r="146">
          <cell r="A146" t="str">
            <v>100700760A</v>
          </cell>
          <cell r="B146" t="str">
            <v>BEAVER COUNTY MEMORIAL HOSPITAL</v>
          </cell>
          <cell r="C146" t="str">
            <v>No</v>
          </cell>
          <cell r="D146">
            <v>2</v>
          </cell>
          <cell r="E146">
            <v>12</v>
          </cell>
          <cell r="F146">
            <v>371322</v>
          </cell>
          <cell r="G146">
            <v>42186</v>
          </cell>
          <cell r="H146">
            <v>42551</v>
          </cell>
          <cell r="I146">
            <v>1</v>
          </cell>
          <cell r="J146">
            <v>848219</v>
          </cell>
          <cell r="K146">
            <v>471459</v>
          </cell>
          <cell r="L146">
            <v>30106</v>
          </cell>
          <cell r="M146">
            <v>1917170</v>
          </cell>
          <cell r="N146">
            <v>594268</v>
          </cell>
          <cell r="O146">
            <v>4570316</v>
          </cell>
          <cell r="P146">
            <v>3366307</v>
          </cell>
          <cell r="R146">
            <v>848219</v>
          </cell>
          <cell r="S146">
            <v>471459</v>
          </cell>
          <cell r="T146">
            <v>30106</v>
          </cell>
          <cell r="U146">
            <v>1917170</v>
          </cell>
          <cell r="V146">
            <v>594268</v>
          </cell>
          <cell r="X146">
            <v>3861222</v>
          </cell>
          <cell r="Z146">
            <v>4570316</v>
          </cell>
          <cell r="AA146">
            <v>3366307</v>
          </cell>
          <cell r="AC146">
            <v>3861222</v>
          </cell>
          <cell r="AD146">
            <v>994195.44024702022</v>
          </cell>
          <cell r="AE146">
            <v>1849822.0515749897</v>
          </cell>
          <cell r="AF146">
            <v>1349784</v>
          </cell>
          <cell r="AG146">
            <v>2511438</v>
          </cell>
          <cell r="AH146">
            <v>0</v>
          </cell>
          <cell r="AI146">
            <v>2844017.4918220094</v>
          </cell>
          <cell r="AJ146">
            <v>0</v>
          </cell>
          <cell r="AK146">
            <v>0</v>
          </cell>
          <cell r="AL146">
            <v>43914.230391358549</v>
          </cell>
          <cell r="AM146">
            <v>10785.83</v>
          </cell>
          <cell r="AN146">
            <v>0</v>
          </cell>
          <cell r="AO146">
            <v>0</v>
          </cell>
          <cell r="AP146">
            <v>0</v>
          </cell>
          <cell r="AQ146">
            <v>7866</v>
          </cell>
          <cell r="AR146">
            <v>-7866</v>
          </cell>
          <cell r="AT146">
            <v>33128.400391358547</v>
          </cell>
          <cell r="AU146">
            <v>0</v>
          </cell>
          <cell r="AV146">
            <v>51937.373540528453</v>
          </cell>
          <cell r="AW146">
            <v>0</v>
          </cell>
          <cell r="AX146">
            <v>79816</v>
          </cell>
          <cell r="AY146">
            <v>-27878.626459471547</v>
          </cell>
        </row>
        <row r="147">
          <cell r="A147" t="str">
            <v>100700740A</v>
          </cell>
          <cell r="B147" t="str">
            <v>CIMARRON MEMORIAL HOSPITAL</v>
          </cell>
          <cell r="C147" t="str">
            <v>No</v>
          </cell>
          <cell r="D147">
            <v>2</v>
          </cell>
          <cell r="E147">
            <v>12</v>
          </cell>
          <cell r="F147">
            <v>371307</v>
          </cell>
          <cell r="G147">
            <v>42370</v>
          </cell>
          <cell r="H147">
            <v>42735</v>
          </cell>
          <cell r="I147">
            <v>1</v>
          </cell>
          <cell r="J147">
            <v>641180</v>
          </cell>
          <cell r="K147">
            <v>992767</v>
          </cell>
          <cell r="L147">
            <v>19473</v>
          </cell>
          <cell r="M147">
            <v>1563218</v>
          </cell>
          <cell r="N147">
            <v>617186</v>
          </cell>
          <cell r="O147">
            <v>4508012</v>
          </cell>
          <cell r="P147">
            <v>2485148</v>
          </cell>
          <cell r="R147">
            <v>641180</v>
          </cell>
          <cell r="S147">
            <v>992767</v>
          </cell>
          <cell r="T147">
            <v>19473</v>
          </cell>
          <cell r="U147">
            <v>1563218</v>
          </cell>
          <cell r="V147">
            <v>617186</v>
          </cell>
          <cell r="X147">
            <v>3833824</v>
          </cell>
          <cell r="Z147">
            <v>4508012</v>
          </cell>
          <cell r="AA147">
            <v>2485148</v>
          </cell>
          <cell r="AC147">
            <v>3833824</v>
          </cell>
          <cell r="AD147">
            <v>911486.79421438987</v>
          </cell>
          <cell r="AE147">
            <v>1201999.1605594661</v>
          </cell>
          <cell r="AF147">
            <v>1653420</v>
          </cell>
          <cell r="AG147">
            <v>2180404</v>
          </cell>
          <cell r="AH147">
            <v>0</v>
          </cell>
          <cell r="AI147">
            <v>2113485.9547738559</v>
          </cell>
          <cell r="AJ147">
            <v>0</v>
          </cell>
          <cell r="AK147">
            <v>0</v>
          </cell>
          <cell r="AL147">
            <v>59439.199999999997</v>
          </cell>
          <cell r="AM147">
            <v>21232.85</v>
          </cell>
          <cell r="AN147">
            <v>0</v>
          </cell>
          <cell r="AO147">
            <v>-805.53504490298292</v>
          </cell>
          <cell r="AP147">
            <v>0</v>
          </cell>
          <cell r="AQ147">
            <v>18205</v>
          </cell>
          <cell r="AR147">
            <v>-19010.535044902983</v>
          </cell>
          <cell r="AT147">
            <v>38206.35</v>
          </cell>
          <cell r="AU147">
            <v>0</v>
          </cell>
          <cell r="AV147">
            <v>48051.300165616871</v>
          </cell>
          <cell r="AW147">
            <v>0</v>
          </cell>
          <cell r="AX147">
            <v>81172</v>
          </cell>
          <cell r="AY147">
            <v>-33120.699834383129</v>
          </cell>
        </row>
        <row r="148">
          <cell r="A148" t="str">
            <v>200234090B</v>
          </cell>
          <cell r="B148" t="str">
            <v>CLEVELAND AREA HOSPITAL</v>
          </cell>
          <cell r="C148" t="str">
            <v>No</v>
          </cell>
          <cell r="D148">
            <v>2</v>
          </cell>
          <cell r="E148">
            <v>12</v>
          </cell>
          <cell r="F148">
            <v>371320</v>
          </cell>
          <cell r="G148">
            <v>42370</v>
          </cell>
          <cell r="H148">
            <v>42735</v>
          </cell>
          <cell r="I148">
            <v>1</v>
          </cell>
          <cell r="J148">
            <v>1221379</v>
          </cell>
          <cell r="K148">
            <v>1948419</v>
          </cell>
          <cell r="L148">
            <v>50898</v>
          </cell>
          <cell r="M148">
            <v>11884050</v>
          </cell>
          <cell r="N148">
            <v>6609925</v>
          </cell>
          <cell r="O148">
            <v>21883396</v>
          </cell>
          <cell r="P148">
            <v>8920567</v>
          </cell>
          <cell r="R148">
            <v>1221379</v>
          </cell>
          <cell r="S148">
            <v>1948419</v>
          </cell>
          <cell r="T148">
            <v>50898</v>
          </cell>
          <cell r="U148">
            <v>11884050</v>
          </cell>
          <cell r="V148">
            <v>6609925</v>
          </cell>
          <cell r="X148">
            <v>21714671</v>
          </cell>
          <cell r="Z148">
            <v>21883396</v>
          </cell>
          <cell r="AA148">
            <v>8920567</v>
          </cell>
          <cell r="AC148">
            <v>21714671</v>
          </cell>
          <cell r="AD148">
            <v>1312887.3806712632</v>
          </cell>
          <cell r="AE148">
            <v>7538900.4103305079</v>
          </cell>
          <cell r="AF148">
            <v>3220696</v>
          </cell>
          <cell r="AG148">
            <v>18493975</v>
          </cell>
          <cell r="AH148">
            <v>0</v>
          </cell>
          <cell r="AI148">
            <v>8851787.7910017725</v>
          </cell>
          <cell r="AJ148">
            <v>0</v>
          </cell>
          <cell r="AK148">
            <v>0</v>
          </cell>
          <cell r="AL148">
            <v>507487.52855451655</v>
          </cell>
          <cell r="AM148">
            <v>25396.19</v>
          </cell>
          <cell r="AN148">
            <v>0</v>
          </cell>
          <cell r="AO148">
            <v>31269.666261494916</v>
          </cell>
          <cell r="AP148">
            <v>0</v>
          </cell>
          <cell r="AQ148">
            <v>11943</v>
          </cell>
          <cell r="AR148">
            <v>19326.666261494916</v>
          </cell>
          <cell r="AT148">
            <v>482091.33855451655</v>
          </cell>
          <cell r="AU148">
            <v>0</v>
          </cell>
          <cell r="AV148">
            <v>650451.38702275336</v>
          </cell>
          <cell r="AW148">
            <v>0</v>
          </cell>
          <cell r="AX148">
            <v>1014929</v>
          </cell>
          <cell r="AY148">
            <v>-364477.61297724664</v>
          </cell>
        </row>
        <row r="149">
          <cell r="A149" t="str">
            <v>100819200B</v>
          </cell>
          <cell r="B149" t="str">
            <v>CORDELL MEMORIAL HOSPITAL</v>
          </cell>
          <cell r="C149" t="str">
            <v>No</v>
          </cell>
          <cell r="D149">
            <v>2</v>
          </cell>
          <cell r="E149">
            <v>12</v>
          </cell>
          <cell r="F149">
            <v>371325</v>
          </cell>
          <cell r="G149">
            <v>42186</v>
          </cell>
          <cell r="H149">
            <v>42551</v>
          </cell>
          <cell r="I149">
            <v>1</v>
          </cell>
          <cell r="J149">
            <v>529049</v>
          </cell>
          <cell r="K149">
            <v>1075049</v>
          </cell>
          <cell r="L149">
            <v>28189</v>
          </cell>
          <cell r="M149">
            <v>2542137</v>
          </cell>
          <cell r="N149">
            <v>809195</v>
          </cell>
          <cell r="O149">
            <v>5545484</v>
          </cell>
          <cell r="P149">
            <v>3393403</v>
          </cell>
          <cell r="R149">
            <v>529049</v>
          </cell>
          <cell r="S149">
            <v>1075049</v>
          </cell>
          <cell r="T149">
            <v>28189</v>
          </cell>
          <cell r="U149">
            <v>2542137</v>
          </cell>
          <cell r="V149">
            <v>809195</v>
          </cell>
          <cell r="X149">
            <v>4983619</v>
          </cell>
          <cell r="Z149">
            <v>5545484</v>
          </cell>
          <cell r="AA149">
            <v>3393403</v>
          </cell>
          <cell r="AC149">
            <v>4983619</v>
          </cell>
          <cell r="AD149">
            <v>998832.1312731225</v>
          </cell>
          <cell r="AE149">
            <v>2050753.3810927956</v>
          </cell>
          <cell r="AF149">
            <v>1632287</v>
          </cell>
          <cell r="AG149">
            <v>3351332</v>
          </cell>
          <cell r="AH149">
            <v>0</v>
          </cell>
          <cell r="AI149">
            <v>3049585.5123659177</v>
          </cell>
          <cell r="AJ149">
            <v>0</v>
          </cell>
          <cell r="AK149">
            <v>0</v>
          </cell>
          <cell r="AL149">
            <v>129130.97481841606</v>
          </cell>
          <cell r="AM149">
            <v>44414.53</v>
          </cell>
          <cell r="AN149">
            <v>0</v>
          </cell>
          <cell r="AO149">
            <v>29011.837339136473</v>
          </cell>
          <cell r="AP149">
            <v>0</v>
          </cell>
          <cell r="AQ149">
            <v>55197</v>
          </cell>
          <cell r="AR149">
            <v>-26185.162660863527</v>
          </cell>
          <cell r="AT149">
            <v>84716.444818416057</v>
          </cell>
          <cell r="AU149">
            <v>0</v>
          </cell>
          <cell r="AV149">
            <v>98987.65611782996</v>
          </cell>
          <cell r="AW149">
            <v>0</v>
          </cell>
          <cell r="AX149">
            <v>182849</v>
          </cell>
          <cell r="AY149">
            <v>-83861.34388217004</v>
          </cell>
        </row>
        <row r="150">
          <cell r="A150" t="str">
            <v>100700120Q</v>
          </cell>
          <cell r="B150" t="str">
            <v>DUNCAN REGIONAL HOSPITAL INC (JEFFERSON COUNTY HOSPITAL)</v>
          </cell>
          <cell r="C150" t="str">
            <v>No</v>
          </cell>
          <cell r="D150">
            <v>2</v>
          </cell>
          <cell r="E150">
            <v>12</v>
          </cell>
          <cell r="F150">
            <v>371311</v>
          </cell>
          <cell r="G150">
            <v>42278</v>
          </cell>
          <cell r="H150">
            <v>42643</v>
          </cell>
          <cell r="I150">
            <v>1</v>
          </cell>
          <cell r="J150">
            <v>567127</v>
          </cell>
          <cell r="K150">
            <v>666105</v>
          </cell>
          <cell r="L150">
            <v>0</v>
          </cell>
          <cell r="M150">
            <v>1332527</v>
          </cell>
          <cell r="N150">
            <v>586924</v>
          </cell>
          <cell r="O150">
            <v>3790920</v>
          </cell>
          <cell r="P150">
            <v>2878156</v>
          </cell>
          <cell r="R150">
            <v>567127</v>
          </cell>
          <cell r="S150">
            <v>666105</v>
          </cell>
          <cell r="T150">
            <v>0</v>
          </cell>
          <cell r="U150">
            <v>1332527</v>
          </cell>
          <cell r="V150">
            <v>586924</v>
          </cell>
          <cell r="X150">
            <v>3152683</v>
          </cell>
          <cell r="Z150">
            <v>3790920</v>
          </cell>
          <cell r="AA150">
            <v>2878156</v>
          </cell>
          <cell r="AC150">
            <v>3152683</v>
          </cell>
          <cell r="AD150">
            <v>936298.86154073419</v>
          </cell>
          <cell r="AE150">
            <v>1457292.5338324206</v>
          </cell>
          <cell r="AF150">
            <v>1233232</v>
          </cell>
          <cell r="AG150">
            <v>1919451</v>
          </cell>
          <cell r="AH150">
            <v>0</v>
          </cell>
          <cell r="AI150">
            <v>2393591.3953731549</v>
          </cell>
          <cell r="AJ150">
            <v>0</v>
          </cell>
          <cell r="AK150">
            <v>0</v>
          </cell>
          <cell r="AL150">
            <v>52814.226430978029</v>
          </cell>
          <cell r="AM150">
            <v>4991.7299999999996</v>
          </cell>
          <cell r="AN150">
            <v>0</v>
          </cell>
          <cell r="AO150">
            <v>2231.9907734086901</v>
          </cell>
          <cell r="AP150">
            <v>0</v>
          </cell>
          <cell r="AQ150">
            <v>4586</v>
          </cell>
          <cell r="AR150">
            <v>-2354.0092265913099</v>
          </cell>
          <cell r="AT150">
            <v>47822.496430978033</v>
          </cell>
          <cell r="AU150">
            <v>0</v>
          </cell>
          <cell r="AV150">
            <v>113172.6737275004</v>
          </cell>
          <cell r="AW150">
            <v>0</v>
          </cell>
          <cell r="AX150">
            <v>74696</v>
          </cell>
          <cell r="AY150">
            <v>38476.673727500398</v>
          </cell>
        </row>
        <row r="151">
          <cell r="A151" t="str">
            <v>100700730A</v>
          </cell>
          <cell r="B151" t="str">
            <v>EASTERN OKLAHOMA MEDICAL CENTER</v>
          </cell>
          <cell r="C151" t="str">
            <v>Yes</v>
          </cell>
          <cell r="D151">
            <v>2</v>
          </cell>
          <cell r="E151">
            <v>12</v>
          </cell>
          <cell r="F151">
            <v>370040</v>
          </cell>
          <cell r="G151">
            <v>42186</v>
          </cell>
          <cell r="H151">
            <v>42551</v>
          </cell>
          <cell r="I151">
            <v>1</v>
          </cell>
          <cell r="J151">
            <v>6693901</v>
          </cell>
          <cell r="K151">
            <v>8195972</v>
          </cell>
          <cell r="L151">
            <v>553023</v>
          </cell>
          <cell r="M151">
            <v>23056625</v>
          </cell>
          <cell r="N151">
            <v>5481781</v>
          </cell>
          <cell r="O151">
            <v>48962825</v>
          </cell>
          <cell r="P151">
            <v>16822142</v>
          </cell>
          <cell r="R151">
            <v>6693901</v>
          </cell>
          <cell r="S151">
            <v>8195972</v>
          </cell>
          <cell r="T151">
            <v>553023</v>
          </cell>
          <cell r="U151">
            <v>23056625</v>
          </cell>
          <cell r="V151">
            <v>5481781</v>
          </cell>
          <cell r="X151">
            <v>43981302</v>
          </cell>
          <cell r="Z151">
            <v>48962825</v>
          </cell>
          <cell r="AA151">
            <v>16822142</v>
          </cell>
          <cell r="AC151">
            <v>43981302</v>
          </cell>
          <cell r="AD151">
            <v>5305710.8000453813</v>
          </cell>
          <cell r="AE151">
            <v>9804930.94885052</v>
          </cell>
          <cell r="AF151">
            <v>15442896</v>
          </cell>
          <cell r="AG151">
            <v>28538406</v>
          </cell>
          <cell r="AH151">
            <v>0</v>
          </cell>
          <cell r="AI151">
            <v>15110641.748895902</v>
          </cell>
          <cell r="AJ151">
            <v>0</v>
          </cell>
          <cell r="AK151">
            <v>0</v>
          </cell>
          <cell r="AL151">
            <v>2220069.5512577281</v>
          </cell>
          <cell r="AM151">
            <v>969799.28999999992</v>
          </cell>
          <cell r="AN151">
            <v>0</v>
          </cell>
          <cell r="AO151">
            <v>1267651.9935394712</v>
          </cell>
          <cell r="AP151">
            <v>0</v>
          </cell>
          <cell r="AQ151">
            <v>45291</v>
          </cell>
          <cell r="AR151">
            <v>1222360.9935394712</v>
          </cell>
          <cell r="AT151">
            <v>1250270.2612577283</v>
          </cell>
          <cell r="AU151">
            <v>0</v>
          </cell>
          <cell r="AV151">
            <v>204918.87227503612</v>
          </cell>
          <cell r="AW151">
            <v>0</v>
          </cell>
          <cell r="AX151">
            <v>889264</v>
          </cell>
          <cell r="AY151">
            <v>-684345.12772496394</v>
          </cell>
        </row>
        <row r="152">
          <cell r="A152" t="str">
            <v>100700800A</v>
          </cell>
          <cell r="B152" t="str">
            <v>FAIRVIEW HSP</v>
          </cell>
          <cell r="C152" t="str">
            <v>No</v>
          </cell>
          <cell r="D152">
            <v>2</v>
          </cell>
          <cell r="E152">
            <v>12</v>
          </cell>
          <cell r="F152">
            <v>371329</v>
          </cell>
          <cell r="G152">
            <v>42186</v>
          </cell>
          <cell r="H152">
            <v>42551</v>
          </cell>
          <cell r="I152">
            <v>1</v>
          </cell>
          <cell r="J152">
            <v>969735</v>
          </cell>
          <cell r="K152">
            <v>1054788</v>
          </cell>
          <cell r="L152">
            <v>19223</v>
          </cell>
          <cell r="M152">
            <v>6416802</v>
          </cell>
          <cell r="N152">
            <v>1938687</v>
          </cell>
          <cell r="O152">
            <v>11606008</v>
          </cell>
          <cell r="P152">
            <v>5952995</v>
          </cell>
          <cell r="R152">
            <v>969735</v>
          </cell>
          <cell r="S152">
            <v>1054788</v>
          </cell>
          <cell r="T152">
            <v>19223</v>
          </cell>
          <cell r="U152">
            <v>6416802</v>
          </cell>
          <cell r="V152">
            <v>1938687</v>
          </cell>
          <cell r="X152">
            <v>10399235</v>
          </cell>
          <cell r="Z152">
            <v>11606008</v>
          </cell>
          <cell r="AA152">
            <v>5952995</v>
          </cell>
          <cell r="AC152">
            <v>10399235</v>
          </cell>
          <cell r="AD152">
            <v>1048285.484489585</v>
          </cell>
          <cell r="AE152">
            <v>4285727.2060776623</v>
          </cell>
          <cell r="AF152">
            <v>2043746</v>
          </cell>
          <cell r="AG152">
            <v>8355489</v>
          </cell>
          <cell r="AH152">
            <v>0</v>
          </cell>
          <cell r="AI152">
            <v>5334012.6905672476</v>
          </cell>
          <cell r="AJ152">
            <v>0</v>
          </cell>
          <cell r="AK152">
            <v>0</v>
          </cell>
          <cell r="AL152">
            <v>124034.17087318798</v>
          </cell>
          <cell r="AM152">
            <v>43990.89</v>
          </cell>
          <cell r="AN152">
            <v>0</v>
          </cell>
          <cell r="AO152">
            <v>14659.596166158117</v>
          </cell>
          <cell r="AP152">
            <v>0</v>
          </cell>
          <cell r="AQ152">
            <v>13213</v>
          </cell>
          <cell r="AR152">
            <v>1446.5961661581168</v>
          </cell>
          <cell r="AT152">
            <v>80043.280873187978</v>
          </cell>
          <cell r="AU152">
            <v>0</v>
          </cell>
          <cell r="AV152">
            <v>126462.44995449178</v>
          </cell>
          <cell r="AW152">
            <v>0</v>
          </cell>
          <cell r="AX152">
            <v>212569</v>
          </cell>
          <cell r="AY152">
            <v>-86106.550045508222</v>
          </cell>
        </row>
        <row r="153">
          <cell r="A153" t="str">
            <v>100700780B</v>
          </cell>
          <cell r="B153" t="str">
            <v>HARMON MEMORIAL HOSPITAL</v>
          </cell>
          <cell r="C153" t="str">
            <v>Yes</v>
          </cell>
          <cell r="D153">
            <v>2</v>
          </cell>
          <cell r="E153">
            <v>12</v>
          </cell>
          <cell r="F153">
            <v>371329</v>
          </cell>
          <cell r="G153">
            <v>42186</v>
          </cell>
          <cell r="H153">
            <v>42551</v>
          </cell>
          <cell r="I153">
            <v>1</v>
          </cell>
          <cell r="J153">
            <v>969735</v>
          </cell>
          <cell r="K153">
            <v>1054788</v>
          </cell>
          <cell r="L153">
            <v>19223</v>
          </cell>
          <cell r="M153">
            <v>6416802</v>
          </cell>
          <cell r="N153">
            <v>1938687</v>
          </cell>
          <cell r="O153">
            <v>11606008</v>
          </cell>
          <cell r="P153">
            <v>5952995</v>
          </cell>
          <cell r="R153">
            <v>969735</v>
          </cell>
          <cell r="S153">
            <v>1054788</v>
          </cell>
          <cell r="T153">
            <v>19223</v>
          </cell>
          <cell r="U153">
            <v>6416802</v>
          </cell>
          <cell r="V153">
            <v>1938687</v>
          </cell>
          <cell r="X153">
            <v>10399235</v>
          </cell>
          <cell r="Z153">
            <v>11606008</v>
          </cell>
          <cell r="AA153">
            <v>5952995</v>
          </cell>
          <cell r="AC153">
            <v>10399235</v>
          </cell>
          <cell r="AD153">
            <v>1048285.484489585</v>
          </cell>
          <cell r="AE153">
            <v>4285727.2060776623</v>
          </cell>
          <cell r="AF153">
            <v>2043746</v>
          </cell>
          <cell r="AG153">
            <v>8355489</v>
          </cell>
          <cell r="AH153">
            <v>0</v>
          </cell>
          <cell r="AI153">
            <v>5334012.6905672476</v>
          </cell>
          <cell r="AJ153">
            <v>0</v>
          </cell>
          <cell r="AK153">
            <v>0</v>
          </cell>
          <cell r="AL153">
            <v>269943.35867396614</v>
          </cell>
          <cell r="AM153">
            <v>153313.15000000002</v>
          </cell>
          <cell r="AN153">
            <v>0</v>
          </cell>
          <cell r="AO153">
            <v>99240.181916752219</v>
          </cell>
          <cell r="AP153">
            <v>0</v>
          </cell>
          <cell r="AQ153">
            <v>0</v>
          </cell>
          <cell r="AR153">
            <v>99240.181916752219</v>
          </cell>
          <cell r="AT153">
            <v>116630.2086739661</v>
          </cell>
          <cell r="AU153">
            <v>0</v>
          </cell>
          <cell r="AV153">
            <v>63436.487204532037</v>
          </cell>
          <cell r="AW153">
            <v>0</v>
          </cell>
          <cell r="AX153">
            <v>83502</v>
          </cell>
          <cell r="AY153">
            <v>-20065.512795467963</v>
          </cell>
        </row>
        <row r="154">
          <cell r="A154" t="str">
            <v>100699660A</v>
          </cell>
          <cell r="B154" t="str">
            <v>HARPER CO COM HSP</v>
          </cell>
          <cell r="C154" t="str">
            <v>No</v>
          </cell>
          <cell r="D154">
            <v>2</v>
          </cell>
          <cell r="E154">
            <v>12</v>
          </cell>
          <cell r="F154">
            <v>371324</v>
          </cell>
          <cell r="G154">
            <v>42278</v>
          </cell>
          <cell r="H154">
            <v>42643</v>
          </cell>
          <cell r="I154">
            <v>1</v>
          </cell>
          <cell r="J154">
            <v>348533</v>
          </cell>
          <cell r="K154">
            <v>884264</v>
          </cell>
          <cell r="L154">
            <v>0</v>
          </cell>
          <cell r="M154">
            <v>2228773</v>
          </cell>
          <cell r="N154">
            <v>504673</v>
          </cell>
          <cell r="O154">
            <v>4768084</v>
          </cell>
          <cell r="P154">
            <v>2992124</v>
          </cell>
          <cell r="R154">
            <v>348533</v>
          </cell>
          <cell r="S154">
            <v>884264</v>
          </cell>
          <cell r="T154">
            <v>0</v>
          </cell>
          <cell r="U154">
            <v>2228773</v>
          </cell>
          <cell r="V154">
            <v>504673</v>
          </cell>
          <cell r="X154">
            <v>3966243</v>
          </cell>
          <cell r="Z154">
            <v>4768084</v>
          </cell>
          <cell r="AA154">
            <v>2992124</v>
          </cell>
          <cell r="AC154">
            <v>3966243</v>
          </cell>
          <cell r="AD154">
            <v>773619.23381131701</v>
          </cell>
          <cell r="AE154">
            <v>1715324.0964932663</v>
          </cell>
          <cell r="AF154">
            <v>1232797</v>
          </cell>
          <cell r="AG154">
            <v>2733446</v>
          </cell>
          <cell r="AH154">
            <v>0</v>
          </cell>
          <cell r="AI154">
            <v>2488943.3303045835</v>
          </cell>
          <cell r="AJ154">
            <v>0</v>
          </cell>
          <cell r="AK154">
            <v>0</v>
          </cell>
          <cell r="AL154">
            <v>34196.592433823527</v>
          </cell>
          <cell r="AM154">
            <v>8274.61</v>
          </cell>
          <cell r="AN154">
            <v>0</v>
          </cell>
          <cell r="AO154">
            <v>18008.157321335228</v>
          </cell>
          <cell r="AP154">
            <v>0</v>
          </cell>
          <cell r="AQ154">
            <v>0</v>
          </cell>
          <cell r="AR154">
            <v>18008.157321335228</v>
          </cell>
          <cell r="AT154">
            <v>25921.982433823527</v>
          </cell>
          <cell r="AU154">
            <v>0</v>
          </cell>
          <cell r="AV154">
            <v>19129.539130282155</v>
          </cell>
          <cell r="AW154">
            <v>0</v>
          </cell>
          <cell r="AX154">
            <v>29169</v>
          </cell>
          <cell r="AY154">
            <v>-10039.460869717845</v>
          </cell>
        </row>
        <row r="155">
          <cell r="A155" t="str">
            <v>200539880B</v>
          </cell>
          <cell r="B155" t="str">
            <v>HOLDENVILLE HOSPITAL AUTHORITY</v>
          </cell>
          <cell r="C155" t="str">
            <v>No</v>
          </cell>
          <cell r="D155">
            <v>2</v>
          </cell>
          <cell r="E155">
            <v>12</v>
          </cell>
          <cell r="F155">
            <v>371321</v>
          </cell>
          <cell r="G155">
            <v>42186</v>
          </cell>
          <cell r="H155">
            <v>42551</v>
          </cell>
          <cell r="I155">
            <v>1</v>
          </cell>
          <cell r="J155">
            <v>2873743</v>
          </cell>
          <cell r="K155">
            <v>2387163</v>
          </cell>
          <cell r="L155">
            <v>83643</v>
          </cell>
          <cell r="M155">
            <v>10628166</v>
          </cell>
          <cell r="N155">
            <v>4719181</v>
          </cell>
          <cell r="O155">
            <v>24104625</v>
          </cell>
          <cell r="P155">
            <v>11093070</v>
          </cell>
          <cell r="R155">
            <v>2873743</v>
          </cell>
          <cell r="S155">
            <v>2387163</v>
          </cell>
          <cell r="T155">
            <v>83643</v>
          </cell>
          <cell r="U155">
            <v>10628166</v>
          </cell>
          <cell r="V155">
            <v>4719181</v>
          </cell>
          <cell r="X155">
            <v>20691896</v>
          </cell>
          <cell r="Z155">
            <v>24104625</v>
          </cell>
          <cell r="AA155">
            <v>11093070</v>
          </cell>
          <cell r="AC155">
            <v>20691896</v>
          </cell>
          <cell r="AD155">
            <v>2459588.4057698473</v>
          </cell>
          <cell r="AE155">
            <v>7062926.495860857</v>
          </cell>
          <cell r="AF155">
            <v>5344549</v>
          </cell>
          <cell r="AG155">
            <v>15347347</v>
          </cell>
          <cell r="AH155">
            <v>0</v>
          </cell>
          <cell r="AI155">
            <v>9522514.9016307034</v>
          </cell>
          <cell r="AJ155">
            <v>0</v>
          </cell>
          <cell r="AK155">
            <v>0</v>
          </cell>
          <cell r="AL155">
            <v>521632.85223092197</v>
          </cell>
          <cell r="AM155">
            <v>70654.420000000013</v>
          </cell>
          <cell r="AN155">
            <v>0</v>
          </cell>
          <cell r="AO155">
            <v>5500.5577987856232</v>
          </cell>
          <cell r="AP155">
            <v>0</v>
          </cell>
          <cell r="AQ155">
            <v>7251</v>
          </cell>
          <cell r="AR155">
            <v>-1750.4422012143768</v>
          </cell>
          <cell r="AT155">
            <v>450978.43223092199</v>
          </cell>
          <cell r="AU155">
            <v>0</v>
          </cell>
          <cell r="AV155">
            <v>608868.68647793238</v>
          </cell>
          <cell r="AW155">
            <v>0</v>
          </cell>
          <cell r="AX155">
            <v>742044</v>
          </cell>
          <cell r="AY155">
            <v>-133175.31352206762</v>
          </cell>
        </row>
        <row r="156">
          <cell r="A156" t="str">
            <v>100699630A</v>
          </cell>
          <cell r="B156" t="str">
            <v>MEMORIAL HOSPITAL OF TEXAS COUNTY</v>
          </cell>
          <cell r="C156" t="str">
            <v>Yes</v>
          </cell>
          <cell r="D156">
            <v>2</v>
          </cell>
          <cell r="E156">
            <v>12</v>
          </cell>
          <cell r="F156">
            <v>370138</v>
          </cell>
          <cell r="G156">
            <v>42186</v>
          </cell>
          <cell r="H156">
            <v>42551</v>
          </cell>
          <cell r="I156">
            <v>1</v>
          </cell>
          <cell r="J156">
            <v>1193862</v>
          </cell>
          <cell r="K156">
            <v>5696111</v>
          </cell>
          <cell r="L156">
            <v>258261</v>
          </cell>
          <cell r="M156">
            <v>17774614</v>
          </cell>
          <cell r="N156">
            <v>6707420</v>
          </cell>
          <cell r="O156">
            <v>31630268</v>
          </cell>
          <cell r="P156">
            <v>8125547</v>
          </cell>
          <cell r="R156">
            <v>1193862</v>
          </cell>
          <cell r="S156">
            <v>5696111</v>
          </cell>
          <cell r="T156">
            <v>258261</v>
          </cell>
          <cell r="U156">
            <v>17774614</v>
          </cell>
          <cell r="V156">
            <v>6707420</v>
          </cell>
          <cell r="X156">
            <v>31630268</v>
          </cell>
          <cell r="Z156">
            <v>31630268</v>
          </cell>
          <cell r="AA156">
            <v>8125547</v>
          </cell>
          <cell r="AC156">
            <v>31630268</v>
          </cell>
          <cell r="AD156">
            <v>1836320.5564365753</v>
          </cell>
          <cell r="AE156">
            <v>6289226.443563425</v>
          </cell>
          <cell r="AF156">
            <v>7148234</v>
          </cell>
          <cell r="AG156">
            <v>24482034</v>
          </cell>
          <cell r="AH156">
            <v>0</v>
          </cell>
          <cell r="AI156">
            <v>8125546.9999999991</v>
          </cell>
          <cell r="AJ156">
            <v>0</v>
          </cell>
          <cell r="AK156">
            <v>0</v>
          </cell>
          <cell r="AL156">
            <v>1224697.1051336627</v>
          </cell>
          <cell r="AM156">
            <v>853481.36999999988</v>
          </cell>
          <cell r="AN156">
            <v>0</v>
          </cell>
          <cell r="AO156">
            <v>1379407.2164295947</v>
          </cell>
          <cell r="AP156">
            <v>0</v>
          </cell>
          <cell r="AQ156">
            <v>283736</v>
          </cell>
          <cell r="AR156">
            <v>1095671.2164295947</v>
          </cell>
          <cell r="AT156">
            <v>371215.73513366276</v>
          </cell>
          <cell r="AU156">
            <v>0</v>
          </cell>
          <cell r="AV156">
            <v>335042.07632545545</v>
          </cell>
          <cell r="AW156">
            <v>0</v>
          </cell>
          <cell r="AX156">
            <v>399833</v>
          </cell>
          <cell r="AY156">
            <v>-64790.923674544552</v>
          </cell>
        </row>
        <row r="157">
          <cell r="A157" t="str">
            <v>100699960A</v>
          </cell>
          <cell r="B157" t="str">
            <v>MERCY HEALTH LOVE COUNTY</v>
          </cell>
          <cell r="C157" t="str">
            <v>No</v>
          </cell>
          <cell r="D157">
            <v>2</v>
          </cell>
          <cell r="E157">
            <v>12</v>
          </cell>
          <cell r="F157">
            <v>371306</v>
          </cell>
          <cell r="G157">
            <v>42186</v>
          </cell>
          <cell r="H157">
            <v>42551</v>
          </cell>
          <cell r="I157">
            <v>1</v>
          </cell>
          <cell r="J157">
            <v>1443817</v>
          </cell>
          <cell r="K157">
            <v>3059397</v>
          </cell>
          <cell r="L157">
            <v>0</v>
          </cell>
          <cell r="M157">
            <v>12484573</v>
          </cell>
          <cell r="N157">
            <v>0</v>
          </cell>
          <cell r="O157">
            <v>18776447</v>
          </cell>
          <cell r="P157">
            <v>13154120</v>
          </cell>
          <cell r="R157">
            <v>1443817</v>
          </cell>
          <cell r="S157">
            <v>3059397</v>
          </cell>
          <cell r="T157">
            <v>0</v>
          </cell>
          <cell r="U157">
            <v>12484573</v>
          </cell>
          <cell r="V157">
            <v>0</v>
          </cell>
          <cell r="X157">
            <v>16987787</v>
          </cell>
          <cell r="Z157">
            <v>18776447</v>
          </cell>
          <cell r="AA157">
            <v>13154120</v>
          </cell>
          <cell r="AC157">
            <v>16987787</v>
          </cell>
          <cell r="AD157">
            <v>3154793.7339625545</v>
          </cell>
          <cell r="AE157">
            <v>8746253.8248455636</v>
          </cell>
          <cell r="AF157">
            <v>4503214</v>
          </cell>
          <cell r="AG157">
            <v>12484573</v>
          </cell>
          <cell r="AH157">
            <v>0</v>
          </cell>
          <cell r="AI157">
            <v>11901047.558808116</v>
          </cell>
          <cell r="AJ157">
            <v>0</v>
          </cell>
          <cell r="AK157">
            <v>0</v>
          </cell>
          <cell r="AL157">
            <v>208588.97617309523</v>
          </cell>
          <cell r="AM157">
            <v>1000</v>
          </cell>
          <cell r="AN157">
            <v>0</v>
          </cell>
          <cell r="AO157">
            <v>40259.483319188403</v>
          </cell>
          <cell r="AP157">
            <v>0</v>
          </cell>
          <cell r="AQ157">
            <v>0</v>
          </cell>
          <cell r="AR157">
            <v>40259.483319188403</v>
          </cell>
          <cell r="AT157">
            <v>207588.97617309523</v>
          </cell>
          <cell r="AU157">
            <v>0</v>
          </cell>
          <cell r="AV157">
            <v>623934.64405061607</v>
          </cell>
          <cell r="AW157">
            <v>0</v>
          </cell>
          <cell r="AX157">
            <v>874693</v>
          </cell>
          <cell r="AY157">
            <v>-250758.35594938393</v>
          </cell>
        </row>
        <row r="158">
          <cell r="A158" t="str">
            <v>100700250A</v>
          </cell>
          <cell r="B158" t="str">
            <v>OKEENE MUN HSP</v>
          </cell>
          <cell r="C158" t="str">
            <v>No</v>
          </cell>
          <cell r="D158">
            <v>2</v>
          </cell>
          <cell r="E158">
            <v>12</v>
          </cell>
          <cell r="F158">
            <v>371327</v>
          </cell>
          <cell r="G158">
            <v>42186</v>
          </cell>
          <cell r="H158">
            <v>42551</v>
          </cell>
          <cell r="I158">
            <v>1</v>
          </cell>
          <cell r="J158">
            <v>554073</v>
          </cell>
          <cell r="K158">
            <v>973137</v>
          </cell>
          <cell r="L158">
            <v>17930</v>
          </cell>
          <cell r="M158">
            <v>2304889</v>
          </cell>
          <cell r="N158">
            <v>3238489</v>
          </cell>
          <cell r="O158">
            <v>7088518</v>
          </cell>
          <cell r="P158">
            <v>5511159</v>
          </cell>
          <cell r="R158">
            <v>554073</v>
          </cell>
          <cell r="S158">
            <v>973137</v>
          </cell>
          <cell r="T158">
            <v>17930</v>
          </cell>
          <cell r="U158">
            <v>2304889</v>
          </cell>
          <cell r="V158">
            <v>3238489</v>
          </cell>
          <cell r="X158">
            <v>7088518</v>
          </cell>
          <cell r="Z158">
            <v>7088518</v>
          </cell>
          <cell r="AA158">
            <v>5511159</v>
          </cell>
          <cell r="AC158">
            <v>7088518</v>
          </cell>
          <cell r="AD158">
            <v>1201310.6572149496</v>
          </cell>
          <cell r="AE158">
            <v>4309848.3427850511</v>
          </cell>
          <cell r="AF158">
            <v>1545140</v>
          </cell>
          <cell r="AG158">
            <v>5543378</v>
          </cell>
          <cell r="AH158">
            <v>0</v>
          </cell>
          <cell r="AI158">
            <v>5511159</v>
          </cell>
          <cell r="AJ158">
            <v>0</v>
          </cell>
          <cell r="AK158">
            <v>0</v>
          </cell>
          <cell r="AL158">
            <v>102895.73568512461</v>
          </cell>
          <cell r="AM158">
            <v>36307.660000000003</v>
          </cell>
          <cell r="AN158">
            <v>0</v>
          </cell>
          <cell r="AO158">
            <v>20583.722650050473</v>
          </cell>
          <cell r="AP158">
            <v>0</v>
          </cell>
          <cell r="AQ158">
            <v>22551</v>
          </cell>
          <cell r="AR158">
            <v>-1967.277349949527</v>
          </cell>
          <cell r="AT158">
            <v>66588.075685124611</v>
          </cell>
          <cell r="AU158">
            <v>0</v>
          </cell>
          <cell r="AV158">
            <v>155348.25670456892</v>
          </cell>
          <cell r="AW158">
            <v>0</v>
          </cell>
          <cell r="AX158">
            <v>207540</v>
          </cell>
          <cell r="AY158">
            <v>-52191.743295431079</v>
          </cell>
        </row>
        <row r="159">
          <cell r="A159" t="str">
            <v>100690120A</v>
          </cell>
          <cell r="B159" t="str">
            <v>PAWHUSKA HSP INC</v>
          </cell>
          <cell r="C159" t="str">
            <v>No</v>
          </cell>
          <cell r="D159">
            <v>2</v>
          </cell>
          <cell r="E159">
            <v>12</v>
          </cell>
          <cell r="F159">
            <v>371309</v>
          </cell>
          <cell r="G159">
            <v>42278</v>
          </cell>
          <cell r="H159">
            <v>42643</v>
          </cell>
          <cell r="I159">
            <v>1</v>
          </cell>
          <cell r="J159">
            <v>1187307</v>
          </cell>
          <cell r="K159">
            <v>2789004</v>
          </cell>
          <cell r="L159">
            <v>0</v>
          </cell>
          <cell r="M159">
            <v>3739293</v>
          </cell>
          <cell r="N159">
            <v>3424733</v>
          </cell>
          <cell r="O159">
            <v>11140337</v>
          </cell>
          <cell r="P159">
            <v>9092419</v>
          </cell>
          <cell r="R159">
            <v>1187307</v>
          </cell>
          <cell r="S159">
            <v>2789004</v>
          </cell>
          <cell r="T159">
            <v>0</v>
          </cell>
          <cell r="U159">
            <v>3739293</v>
          </cell>
          <cell r="V159">
            <v>3424733</v>
          </cell>
          <cell r="X159">
            <v>11140337</v>
          </cell>
          <cell r="Z159">
            <v>11140337</v>
          </cell>
          <cell r="AA159">
            <v>9092419</v>
          </cell>
          <cell r="AC159">
            <v>11140337</v>
          </cell>
          <cell r="AD159">
            <v>3245349.3719542776</v>
          </cell>
          <cell r="AE159">
            <v>5847069.6280457219</v>
          </cell>
          <cell r="AF159">
            <v>3976311</v>
          </cell>
          <cell r="AG159">
            <v>7164026</v>
          </cell>
          <cell r="AH159">
            <v>0</v>
          </cell>
          <cell r="AI159">
            <v>9092419</v>
          </cell>
          <cell r="AJ159">
            <v>0</v>
          </cell>
          <cell r="AK159">
            <v>0</v>
          </cell>
          <cell r="AL159">
            <v>139802.14312271914</v>
          </cell>
          <cell r="AM159">
            <v>10896.989999999998</v>
          </cell>
          <cell r="AN159">
            <v>0</v>
          </cell>
          <cell r="AO159">
            <v>18136.143903991797</v>
          </cell>
          <cell r="AP159">
            <v>0</v>
          </cell>
          <cell r="AQ159">
            <v>17282</v>
          </cell>
          <cell r="AR159">
            <v>854.14390399179683</v>
          </cell>
          <cell r="AT159">
            <v>128905.15312271913</v>
          </cell>
          <cell r="AU159">
            <v>0</v>
          </cell>
          <cell r="AV159">
            <v>312471.46053622355</v>
          </cell>
          <cell r="AW159">
            <v>0</v>
          </cell>
          <cell r="AX159">
            <v>248353</v>
          </cell>
          <cell r="AY159">
            <v>64118.460536223545</v>
          </cell>
        </row>
        <row r="160">
          <cell r="A160" t="str">
            <v>100699820A</v>
          </cell>
          <cell r="B160" t="str">
            <v>ROGER MILLS MEMORIAL HOSPITAL</v>
          </cell>
          <cell r="C160" t="str">
            <v>No</v>
          </cell>
          <cell r="D160">
            <v>2</v>
          </cell>
          <cell r="E160">
            <v>12</v>
          </cell>
          <cell r="F160">
            <v>371303</v>
          </cell>
          <cell r="G160">
            <v>42125</v>
          </cell>
          <cell r="H160">
            <v>42490</v>
          </cell>
          <cell r="I160">
            <v>1</v>
          </cell>
          <cell r="J160">
            <v>108286</v>
          </cell>
          <cell r="K160">
            <v>290616</v>
          </cell>
          <cell r="L160">
            <v>0</v>
          </cell>
          <cell r="M160">
            <v>1628155</v>
          </cell>
          <cell r="N160">
            <v>744612</v>
          </cell>
          <cell r="O160">
            <v>3324505</v>
          </cell>
          <cell r="P160">
            <v>3565440</v>
          </cell>
          <cell r="R160">
            <v>108286</v>
          </cell>
          <cell r="S160">
            <v>290616</v>
          </cell>
          <cell r="T160">
            <v>0</v>
          </cell>
          <cell r="U160">
            <v>1628155</v>
          </cell>
          <cell r="V160">
            <v>744612</v>
          </cell>
          <cell r="X160">
            <v>2771669</v>
          </cell>
          <cell r="Z160">
            <v>3324505</v>
          </cell>
          <cell r="AA160">
            <v>3565440</v>
          </cell>
          <cell r="AC160">
            <v>2771669</v>
          </cell>
          <cell r="AD160">
            <v>427811.40256368992</v>
          </cell>
          <cell r="AE160">
            <v>2544727.2217909135</v>
          </cell>
          <cell r="AF160">
            <v>398902</v>
          </cell>
          <cell r="AG160">
            <v>2372767</v>
          </cell>
          <cell r="AH160">
            <v>0</v>
          </cell>
          <cell r="AI160">
            <v>2972538.6243546032</v>
          </cell>
          <cell r="AJ160">
            <v>0</v>
          </cell>
          <cell r="AK160">
            <v>0</v>
          </cell>
          <cell r="AL160">
            <v>59682.821990311269</v>
          </cell>
          <cell r="AM160">
            <v>15487.37</v>
          </cell>
          <cell r="AN160">
            <v>0</v>
          </cell>
          <cell r="AO160">
            <v>7045.9019049825765</v>
          </cell>
          <cell r="AP160">
            <v>0</v>
          </cell>
          <cell r="AQ160">
            <v>30360</v>
          </cell>
          <cell r="AR160">
            <v>-23314.098095017423</v>
          </cell>
          <cell r="AT160">
            <v>44195.451990311267</v>
          </cell>
          <cell r="AU160">
            <v>0</v>
          </cell>
          <cell r="AV160">
            <v>95493.650726349151</v>
          </cell>
          <cell r="AW160">
            <v>0</v>
          </cell>
          <cell r="AX160">
            <v>210800</v>
          </cell>
          <cell r="AY160">
            <v>-115306.34927365085</v>
          </cell>
        </row>
        <row r="161">
          <cell r="A161" t="str">
            <v>100700450A</v>
          </cell>
          <cell r="B161" t="str">
            <v>SEILING MUNICIPAL HOSPITAL</v>
          </cell>
          <cell r="C161" t="str">
            <v>Yes</v>
          </cell>
          <cell r="D161">
            <v>2</v>
          </cell>
          <cell r="E161">
            <v>12</v>
          </cell>
          <cell r="F161">
            <v>371332</v>
          </cell>
          <cell r="G161">
            <v>42186</v>
          </cell>
          <cell r="H161">
            <v>42551</v>
          </cell>
          <cell r="I161">
            <v>1</v>
          </cell>
          <cell r="J161">
            <v>816374</v>
          </cell>
          <cell r="K161">
            <v>859520</v>
          </cell>
          <cell r="L161">
            <v>0</v>
          </cell>
          <cell r="M161">
            <v>2353088</v>
          </cell>
          <cell r="N161">
            <v>962116</v>
          </cell>
          <cell r="O161">
            <v>5459837</v>
          </cell>
          <cell r="P161">
            <v>2521615</v>
          </cell>
          <cell r="R161">
            <v>816374</v>
          </cell>
          <cell r="S161">
            <v>859520</v>
          </cell>
          <cell r="T161">
            <v>0</v>
          </cell>
          <cell r="U161">
            <v>2353088</v>
          </cell>
          <cell r="V161">
            <v>962116</v>
          </cell>
          <cell r="X161">
            <v>4991098</v>
          </cell>
          <cell r="Z161">
            <v>5459837</v>
          </cell>
          <cell r="AA161">
            <v>2521615</v>
          </cell>
          <cell r="AC161">
            <v>4991098</v>
          </cell>
          <cell r="AD161">
            <v>774008.35387759737</v>
          </cell>
          <cell r="AE161">
            <v>1531120.4591748803</v>
          </cell>
          <cell r="AF161">
            <v>1675894</v>
          </cell>
          <cell r="AG161">
            <v>3315204</v>
          </cell>
          <cell r="AH161">
            <v>0</v>
          </cell>
          <cell r="AI161">
            <v>2305128.8130524778</v>
          </cell>
          <cell r="AJ161">
            <v>0</v>
          </cell>
          <cell r="AK161">
            <v>0</v>
          </cell>
          <cell r="AL161">
            <v>84018.207126733716</v>
          </cell>
          <cell r="AM161">
            <v>32591.94</v>
          </cell>
          <cell r="AN161">
            <v>0</v>
          </cell>
          <cell r="AO161">
            <v>-4555.3875645405024</v>
          </cell>
          <cell r="AP161">
            <v>0</v>
          </cell>
          <cell r="AQ161">
            <v>17210</v>
          </cell>
          <cell r="AR161">
            <v>-21765.387564540502</v>
          </cell>
          <cell r="AT161">
            <v>51426.267126733714</v>
          </cell>
          <cell r="AU161">
            <v>0</v>
          </cell>
          <cell r="AV161">
            <v>53913.992080434771</v>
          </cell>
          <cell r="AW161">
            <v>0</v>
          </cell>
          <cell r="AX161">
            <v>110442</v>
          </cell>
          <cell r="AY161">
            <v>-56528.007919565229</v>
          </cell>
        </row>
        <row r="162">
          <cell r="A162" t="str">
            <v>100699870E</v>
          </cell>
          <cell r="B162" t="str">
            <v>WEATHERFORD HOSPITAL AUTHORITY</v>
          </cell>
          <cell r="C162" t="str">
            <v>No</v>
          </cell>
          <cell r="D162">
            <v>2</v>
          </cell>
          <cell r="E162">
            <v>12</v>
          </cell>
          <cell r="F162">
            <v>371323</v>
          </cell>
          <cell r="G162">
            <v>42278</v>
          </cell>
          <cell r="H162">
            <v>42643</v>
          </cell>
          <cell r="I162">
            <v>1</v>
          </cell>
          <cell r="J162">
            <v>1735664</v>
          </cell>
          <cell r="K162">
            <v>4945960</v>
          </cell>
          <cell r="L162">
            <v>232878</v>
          </cell>
          <cell r="M162">
            <v>21372616</v>
          </cell>
          <cell r="N162">
            <v>8242622</v>
          </cell>
          <cell r="O162">
            <v>36529740</v>
          </cell>
          <cell r="P162">
            <v>16373066</v>
          </cell>
          <cell r="R162">
            <v>1735664</v>
          </cell>
          <cell r="S162">
            <v>4945960</v>
          </cell>
          <cell r="T162">
            <v>232878</v>
          </cell>
          <cell r="U162">
            <v>21372616</v>
          </cell>
          <cell r="V162">
            <v>8242622</v>
          </cell>
          <cell r="X162">
            <v>36529740</v>
          </cell>
          <cell r="Z162">
            <v>36529740</v>
          </cell>
          <cell r="AA162">
            <v>16373066</v>
          </cell>
          <cell r="AC162">
            <v>36529740</v>
          </cell>
          <cell r="AD162">
            <v>3099162.4250030797</v>
          </cell>
          <cell r="AE162">
            <v>13273903.57499692</v>
          </cell>
          <cell r="AF162">
            <v>6914502</v>
          </cell>
          <cell r="AG162">
            <v>29615238</v>
          </cell>
          <cell r="AH162">
            <v>0</v>
          </cell>
          <cell r="AI162">
            <v>16373066</v>
          </cell>
          <cell r="AJ162">
            <v>0</v>
          </cell>
          <cell r="AK162">
            <v>0</v>
          </cell>
          <cell r="AL162">
            <v>1315829.8959848806</v>
          </cell>
          <cell r="AM162">
            <v>657781.32999999996</v>
          </cell>
          <cell r="AN162">
            <v>0</v>
          </cell>
          <cell r="AO162">
            <v>337795.15344900975</v>
          </cell>
          <cell r="AP162">
            <v>0</v>
          </cell>
          <cell r="AQ162">
            <v>0</v>
          </cell>
          <cell r="AR162">
            <v>337795.15344900975</v>
          </cell>
          <cell r="AT162">
            <v>658048.56598488067</v>
          </cell>
          <cell r="AU162">
            <v>0</v>
          </cell>
          <cell r="AV162">
            <v>197798.31937323941</v>
          </cell>
          <cell r="AW162">
            <v>0</v>
          </cell>
          <cell r="AX162">
            <v>301367</v>
          </cell>
          <cell r="AY162">
            <v>-103568.68062676059</v>
          </cell>
        </row>
        <row r="164">
          <cell r="B164" t="str">
            <v>NSGO Excluded</v>
          </cell>
        </row>
        <row r="165">
          <cell r="A165" t="str">
            <v>100689260A</v>
          </cell>
          <cell r="B165" t="str">
            <v>CREEK NATION COMMUNITY HOSPITAL</v>
          </cell>
          <cell r="C165" t="str">
            <v>No</v>
          </cell>
          <cell r="D165">
            <v>2</v>
          </cell>
          <cell r="E165">
            <v>12</v>
          </cell>
          <cell r="F165">
            <v>370100</v>
          </cell>
          <cell r="G165">
            <v>42186</v>
          </cell>
          <cell r="H165">
            <v>42551</v>
          </cell>
          <cell r="I165">
            <v>1</v>
          </cell>
          <cell r="J165">
            <v>2446039</v>
          </cell>
          <cell r="K165">
            <v>5463071</v>
          </cell>
          <cell r="L165">
            <v>0</v>
          </cell>
          <cell r="M165">
            <v>18343773</v>
          </cell>
          <cell r="N165">
            <v>9186015</v>
          </cell>
          <cell r="O165">
            <v>35438898</v>
          </cell>
          <cell r="P165">
            <v>11510344</v>
          </cell>
          <cell r="R165">
            <v>2446039</v>
          </cell>
          <cell r="S165">
            <v>5463071</v>
          </cell>
          <cell r="T165">
            <v>0</v>
          </cell>
          <cell r="U165">
            <v>18343773</v>
          </cell>
          <cell r="V165">
            <v>9186015</v>
          </cell>
          <cell r="X165">
            <v>35438898</v>
          </cell>
          <cell r="Z165">
            <v>35438898</v>
          </cell>
          <cell r="AA165">
            <v>11510344</v>
          </cell>
          <cell r="AC165">
            <v>35438898</v>
          </cell>
          <cell r="AD165">
            <v>2568832.0453373012</v>
          </cell>
          <cell r="AE165">
            <v>8941511.9546626993</v>
          </cell>
          <cell r="AF165">
            <v>7909110</v>
          </cell>
          <cell r="AG165">
            <v>27529788</v>
          </cell>
          <cell r="AH165">
            <v>0</v>
          </cell>
          <cell r="AI165">
            <v>11510344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T165">
            <v>0</v>
          </cell>
          <cell r="AU165">
            <v>0</v>
          </cell>
          <cell r="AV165">
            <v>0</v>
          </cell>
          <cell r="AW165">
            <v>0</v>
          </cell>
          <cell r="AX165">
            <v>0</v>
          </cell>
          <cell r="AY165">
            <v>0</v>
          </cell>
        </row>
        <row r="166">
          <cell r="A166" t="str">
            <v>100818200B</v>
          </cell>
          <cell r="B166" t="str">
            <v>LINDSAY MUNICIPAL HOSPITAL</v>
          </cell>
          <cell r="C166" t="str">
            <v>Yes</v>
          </cell>
          <cell r="D166">
            <v>2</v>
          </cell>
          <cell r="E166">
            <v>12</v>
          </cell>
          <cell r="F166">
            <v>370214</v>
          </cell>
          <cell r="G166">
            <v>42186</v>
          </cell>
          <cell r="H166">
            <v>42551</v>
          </cell>
          <cell r="I166">
            <v>1</v>
          </cell>
          <cell r="J166">
            <v>2479071</v>
          </cell>
          <cell r="K166">
            <v>4638895</v>
          </cell>
          <cell r="L166">
            <v>0</v>
          </cell>
          <cell r="M166">
            <v>2914880</v>
          </cell>
          <cell r="N166">
            <v>1525791</v>
          </cell>
          <cell r="O166">
            <v>11558637</v>
          </cell>
          <cell r="P166">
            <v>11705947</v>
          </cell>
          <cell r="R166">
            <v>2479071</v>
          </cell>
          <cell r="S166">
            <v>4638895</v>
          </cell>
          <cell r="T166">
            <v>0</v>
          </cell>
          <cell r="U166">
            <v>2914880</v>
          </cell>
          <cell r="V166">
            <v>1525791</v>
          </cell>
          <cell r="X166">
            <v>11558637</v>
          </cell>
          <cell r="Z166">
            <v>11558637</v>
          </cell>
          <cell r="AA166">
            <v>11705947</v>
          </cell>
          <cell r="AC166">
            <v>11558637</v>
          </cell>
          <cell r="AD166">
            <v>7208681.5031739473</v>
          </cell>
          <cell r="AE166">
            <v>4497265.4968260527</v>
          </cell>
          <cell r="AF166">
            <v>7117966</v>
          </cell>
          <cell r="AG166">
            <v>4440671</v>
          </cell>
          <cell r="AH166">
            <v>0</v>
          </cell>
          <cell r="AI166">
            <v>11705947</v>
          </cell>
          <cell r="AJ166">
            <v>0</v>
          </cell>
          <cell r="AK166">
            <v>0</v>
          </cell>
          <cell r="AL166">
            <v>1122365.8456851034</v>
          </cell>
          <cell r="AM166">
            <v>986052.97</v>
          </cell>
          <cell r="AN166">
            <v>0</v>
          </cell>
          <cell r="AO166">
            <v>6456393.7520966809</v>
          </cell>
          <cell r="AP166">
            <v>0</v>
          </cell>
          <cell r="AQ166">
            <v>0</v>
          </cell>
          <cell r="AR166">
            <v>6456393.7520966809</v>
          </cell>
          <cell r="AT166">
            <v>136312.87568510341</v>
          </cell>
          <cell r="AU166">
            <v>0</v>
          </cell>
          <cell r="AV166">
            <v>63573.905074541166</v>
          </cell>
          <cell r="AW166">
            <v>0</v>
          </cell>
          <cell r="AX166">
            <v>0</v>
          </cell>
          <cell r="AY166">
            <v>63573.905074541166</v>
          </cell>
        </row>
        <row r="167">
          <cell r="A167" t="str">
            <v>100700160A</v>
          </cell>
          <cell r="B167" t="str">
            <v>SAYRE MEMORIAL HOSPITAL</v>
          </cell>
          <cell r="C167" t="str">
            <v>Yes</v>
          </cell>
          <cell r="D167">
            <v>2</v>
          </cell>
          <cell r="E167">
            <v>12</v>
          </cell>
          <cell r="F167">
            <v>370103</v>
          </cell>
          <cell r="G167">
            <v>42186</v>
          </cell>
          <cell r="H167">
            <v>42551</v>
          </cell>
          <cell r="I167">
            <v>1</v>
          </cell>
          <cell r="J167">
            <v>1073716</v>
          </cell>
          <cell r="K167">
            <v>1484547</v>
          </cell>
          <cell r="L167">
            <v>0</v>
          </cell>
          <cell r="M167">
            <v>4912351</v>
          </cell>
          <cell r="N167">
            <v>0</v>
          </cell>
          <cell r="O167">
            <v>7560823</v>
          </cell>
          <cell r="P167">
            <v>1763255</v>
          </cell>
          <cell r="R167">
            <v>1073716</v>
          </cell>
          <cell r="S167">
            <v>1484547</v>
          </cell>
          <cell r="T167">
            <v>0</v>
          </cell>
          <cell r="U167">
            <v>4912351</v>
          </cell>
          <cell r="V167">
            <v>0</v>
          </cell>
          <cell r="X167">
            <v>7470614</v>
          </cell>
          <cell r="Z167">
            <v>7560823</v>
          </cell>
          <cell r="AA167">
            <v>1763255</v>
          </cell>
          <cell r="AC167">
            <v>7470614</v>
          </cell>
          <cell r="AD167">
            <v>596610.98085023277</v>
          </cell>
          <cell r="AE167">
            <v>1145606.4323295229</v>
          </cell>
          <cell r="AF167">
            <v>2558263</v>
          </cell>
          <cell r="AG167">
            <v>4912351</v>
          </cell>
          <cell r="AH167">
            <v>0</v>
          </cell>
          <cell r="AI167">
            <v>1742217.4131797557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T167">
            <v>0</v>
          </cell>
          <cell r="AU167">
            <v>0</v>
          </cell>
          <cell r="AV167">
            <v>174202.49807879329</v>
          </cell>
          <cell r="AW167">
            <v>0</v>
          </cell>
          <cell r="AX167">
            <v>0</v>
          </cell>
          <cell r="AY167">
            <v>174202.49807879329</v>
          </cell>
        </row>
        <row r="169">
          <cell r="AJ169">
            <v>30632006.916017268</v>
          </cell>
          <cell r="AM169">
            <v>40031101.18999999</v>
          </cell>
          <cell r="AN169">
            <v>1.0000000000000002</v>
          </cell>
          <cell r="AO169">
            <v>50235232.970328726</v>
          </cell>
          <cell r="AP169">
            <v>47924266.364383563</v>
          </cell>
          <cell r="AQ169">
            <v>608350</v>
          </cell>
          <cell r="AR169">
            <v>1702616.6059451671</v>
          </cell>
          <cell r="AT169">
            <v>30968018.448186971</v>
          </cell>
          <cell r="AU169">
            <v>1.0000000000000002</v>
          </cell>
          <cell r="AV169">
            <v>18966349.400624488</v>
          </cell>
          <cell r="AW169">
            <v>11779163.975342466</v>
          </cell>
          <cell r="AX169">
            <v>6517827</v>
          </cell>
          <cell r="AY169">
            <v>669358.42528202315</v>
          </cell>
        </row>
        <row r="170">
          <cell r="AJ170">
            <v>219741259.96111816</v>
          </cell>
          <cell r="AM170">
            <v>44223209.99999997</v>
          </cell>
          <cell r="AT170">
            <v>35873083.682437904</v>
          </cell>
        </row>
        <row r="172">
          <cell r="AN172" t="str">
            <v>Inpatient NSGO Pool</v>
          </cell>
          <cell r="AP172">
            <v>47924266.341854125</v>
          </cell>
          <cell r="AU172" t="str">
            <v>Outpatient NSGO Pool</v>
          </cell>
          <cell r="AW172">
            <v>11779165.126960801</v>
          </cell>
        </row>
        <row r="173">
          <cell r="AN173" t="str">
            <v>Recycled NSGO Pool</v>
          </cell>
          <cell r="AP173">
            <v>24295.98</v>
          </cell>
          <cell r="AU173" t="str">
            <v>Recycled NSGO Pool</v>
          </cell>
          <cell r="AW173">
            <v>46729.3</v>
          </cell>
        </row>
        <row r="177">
          <cell r="AL177" t="str">
            <v>Totals</v>
          </cell>
          <cell r="AM177">
            <v>574989324.9849999</v>
          </cell>
          <cell r="AO177">
            <v>367896068.64836156</v>
          </cell>
          <cell r="AP177">
            <v>353233901.36438358</v>
          </cell>
          <cell r="AQ177">
            <v>1697800</v>
          </cell>
          <cell r="AR177">
            <v>12964367.283977777</v>
          </cell>
          <cell r="AT177">
            <v>247555453.18181619</v>
          </cell>
          <cell r="AV177">
            <v>105213284.25028114</v>
          </cell>
          <cell r="AW177">
            <v>83912662.975342467</v>
          </cell>
          <cell r="AX177">
            <v>18653230</v>
          </cell>
          <cell r="AY177">
            <v>2647391.2749386523</v>
          </cell>
        </row>
        <row r="181">
          <cell r="AN181" t="str">
            <v>Total New Inpatient Payments</v>
          </cell>
          <cell r="AP181">
            <v>354931701.36438358</v>
          </cell>
          <cell r="AU181" t="str">
            <v>Total New Outpatient Payments</v>
          </cell>
          <cell r="AW181">
            <v>102565892.97534247</v>
          </cell>
        </row>
      </sheetData>
      <sheetData sheetId="3">
        <row r="14">
          <cell r="D14">
            <v>0.80804454985821828</v>
          </cell>
        </row>
        <row r="15">
          <cell r="D15">
            <v>0.19195545014178172</v>
          </cell>
        </row>
        <row r="19">
          <cell r="D19">
            <v>0.1356728949257511</v>
          </cell>
          <cell r="F19">
            <v>0.14037410060116029</v>
          </cell>
        </row>
        <row r="20">
          <cell r="D20">
            <v>0.86432710507424892</v>
          </cell>
          <cell r="F20">
            <v>0.85962589939883971</v>
          </cell>
        </row>
      </sheetData>
      <sheetData sheetId="4">
        <row r="1">
          <cell r="A1" t="str">
            <v>Provider ID</v>
          </cell>
          <cell r="B1" t="str">
            <v>Combined Provider ID</v>
          </cell>
          <cell r="C1" t="str">
            <v>Combined Provider ID</v>
          </cell>
          <cell r="D1" t="str">
            <v>Combined Provider ID</v>
          </cell>
          <cell r="E1" t="str">
            <v>Spec</v>
          </cell>
          <cell r="F1" t="str">
            <v>﻿Billing Full Name</v>
          </cell>
          <cell r="G1" t="str">
            <v>Billing City/St/Zip Code</v>
          </cell>
          <cell r="H1" t="str">
            <v>Zip Code</v>
          </cell>
          <cell r="I1" t="str">
            <v>Ownership Ind</v>
          </cell>
          <cell r="J1" t="str">
            <v>Use DRG UPL Not Cost</v>
          </cell>
        </row>
        <row r="2">
          <cell r="A2" t="str">
            <v>100700720A</v>
          </cell>
          <cell r="E2" t="str">
            <v>010</v>
          </cell>
          <cell r="F2" t="str">
            <v>CHOCTAW MEMORIAL HOSPITAL</v>
          </cell>
          <cell r="G2" t="str">
            <v>HUGO,OK 74743-0000</v>
          </cell>
          <cell r="H2" t="str">
            <v>74743</v>
          </cell>
          <cell r="I2" t="str">
            <v>NSGO</v>
          </cell>
          <cell r="J2" t="str">
            <v>Yes</v>
          </cell>
        </row>
        <row r="3">
          <cell r="A3" t="str">
            <v>100749570S</v>
          </cell>
          <cell r="B3" t="str">
            <v>100749570Y</v>
          </cell>
          <cell r="C3" t="str">
            <v>100749570Z</v>
          </cell>
          <cell r="E3" t="str">
            <v>010</v>
          </cell>
          <cell r="F3" t="str">
            <v>COMANCHE CO MEM HSP</v>
          </cell>
          <cell r="G3" t="str">
            <v>LAWTON,OK 73505-6332</v>
          </cell>
          <cell r="H3" t="str">
            <v>73505</v>
          </cell>
          <cell r="I3" t="str">
            <v>NSGO</v>
          </cell>
          <cell r="J3" t="str">
            <v>Yes</v>
          </cell>
        </row>
        <row r="4">
          <cell r="A4" t="str">
            <v>100700730A</v>
          </cell>
          <cell r="E4" t="str">
            <v>010</v>
          </cell>
          <cell r="F4" t="str">
            <v>EASTERN OKLAHOMA MEDICAL CENTER</v>
          </cell>
          <cell r="G4" t="str">
            <v>POTEAU,OK 74953-</v>
          </cell>
          <cell r="H4" t="str">
            <v>74953</v>
          </cell>
          <cell r="I4" t="str">
            <v>NSGO</v>
          </cell>
          <cell r="J4" t="str">
            <v>Yes</v>
          </cell>
        </row>
        <row r="5">
          <cell r="A5" t="str">
            <v>100700880A</v>
          </cell>
          <cell r="E5" t="str">
            <v>010</v>
          </cell>
          <cell r="F5" t="str">
            <v>ELKVIEW GEN HSP</v>
          </cell>
          <cell r="G5" t="str">
            <v>HOBART,OK 73651-</v>
          </cell>
          <cell r="H5" t="str">
            <v>73651</v>
          </cell>
          <cell r="I5" t="str">
            <v>NSGO</v>
          </cell>
          <cell r="J5" t="str">
            <v>Yes</v>
          </cell>
        </row>
        <row r="6">
          <cell r="A6" t="str">
            <v>100700820A</v>
          </cell>
          <cell r="E6" t="str">
            <v>010</v>
          </cell>
          <cell r="F6" t="str">
            <v>GRADY MEMORIAL HOSPITAL</v>
          </cell>
          <cell r="G6" t="str">
            <v>CHICKASHA,OK 73018-2738</v>
          </cell>
          <cell r="H6" t="str">
            <v>73018</v>
          </cell>
          <cell r="I6" t="str">
            <v>NSGO</v>
          </cell>
          <cell r="J6" t="str">
            <v>Yes</v>
          </cell>
        </row>
        <row r="7">
          <cell r="A7" t="str">
            <v>100700780B</v>
          </cell>
          <cell r="E7" t="str">
            <v>014</v>
          </cell>
          <cell r="F7" t="str">
            <v>HARMON MEM HSP</v>
          </cell>
          <cell r="G7" t="str">
            <v>HOLLIS,OK 73550-2032</v>
          </cell>
          <cell r="H7" t="str">
            <v>73550</v>
          </cell>
          <cell r="I7" t="str">
            <v>NSGO</v>
          </cell>
          <cell r="J7" t="str">
            <v>Yes</v>
          </cell>
        </row>
        <row r="8">
          <cell r="A8" t="str">
            <v>100699350A</v>
          </cell>
          <cell r="E8" t="str">
            <v>010</v>
          </cell>
          <cell r="F8" t="str">
            <v>JACKSON CO MEM HSP</v>
          </cell>
          <cell r="G8" t="str">
            <v>ALTUS,OK 73521-</v>
          </cell>
          <cell r="H8" t="str">
            <v>73521</v>
          </cell>
          <cell r="I8" t="str">
            <v>NSGO</v>
          </cell>
          <cell r="J8" t="str">
            <v>Yes</v>
          </cell>
        </row>
        <row r="9">
          <cell r="A9" t="str">
            <v>100700860A</v>
          </cell>
          <cell r="E9" t="str">
            <v>010</v>
          </cell>
          <cell r="F9" t="str">
            <v>LATIMER CO GEN HSP</v>
          </cell>
          <cell r="G9" t="str">
            <v>WILBURTON,OK 74578-</v>
          </cell>
          <cell r="H9" t="str">
            <v>74578</v>
          </cell>
          <cell r="I9" t="str">
            <v>NSGO</v>
          </cell>
          <cell r="J9" t="str">
            <v>Yes</v>
          </cell>
        </row>
        <row r="10">
          <cell r="A10" t="str">
            <v>100818200B</v>
          </cell>
          <cell r="E10" t="str">
            <v>010</v>
          </cell>
          <cell r="F10" t="str">
            <v>LINDSAY MUNICIPAL HOSPITAL</v>
          </cell>
          <cell r="G10" t="str">
            <v>LINDSAY,OK 73052-0888</v>
          </cell>
          <cell r="H10" t="str">
            <v>73052</v>
          </cell>
          <cell r="I10" t="str">
            <v>NSGO</v>
          </cell>
          <cell r="J10" t="str">
            <v>Yes</v>
          </cell>
        </row>
        <row r="11">
          <cell r="A11" t="str">
            <v>100710530D</v>
          </cell>
          <cell r="E11" t="str">
            <v>010</v>
          </cell>
          <cell r="F11" t="str">
            <v>MCALESTER REGIONAL</v>
          </cell>
          <cell r="G11" t="str">
            <v>MCALESTER,OK 74502-</v>
          </cell>
          <cell r="H11" t="str">
            <v>74502</v>
          </cell>
          <cell r="I11" t="str">
            <v>NSGO</v>
          </cell>
          <cell r="J11" t="str">
            <v>Yes</v>
          </cell>
        </row>
        <row r="12">
          <cell r="A12" t="str">
            <v>100699630A</v>
          </cell>
          <cell r="E12" t="str">
            <v>010</v>
          </cell>
          <cell r="F12" t="str">
            <v>MEMORIAL HOSPITAL OF TEXAS COUNTY</v>
          </cell>
          <cell r="G12" t="str">
            <v>GUYMON,OK 73942-0520</v>
          </cell>
          <cell r="H12" t="str">
            <v>73942</v>
          </cell>
          <cell r="I12" t="str">
            <v>NSGO</v>
          </cell>
          <cell r="J12" t="str">
            <v>Yes</v>
          </cell>
        </row>
        <row r="13">
          <cell r="A13" t="str">
            <v>100700690A</v>
          </cell>
          <cell r="B13" t="str">
            <v>100700690Q</v>
          </cell>
          <cell r="C13" t="str">
            <v>100700690R</v>
          </cell>
          <cell r="E13" t="str">
            <v>010</v>
          </cell>
          <cell r="F13" t="str">
            <v>NORMAN REGIONAL HOSPITAL</v>
          </cell>
          <cell r="G13" t="str">
            <v>NORMAN,OK 73071-</v>
          </cell>
          <cell r="H13" t="str">
            <v>73071</v>
          </cell>
          <cell r="I13" t="str">
            <v>NSGO</v>
          </cell>
          <cell r="J13" t="str">
            <v>Yes</v>
          </cell>
        </row>
        <row r="14">
          <cell r="A14" t="str">
            <v>100700680A</v>
          </cell>
          <cell r="B14" t="str">
            <v>100700680I</v>
          </cell>
          <cell r="E14" t="str">
            <v>010</v>
          </cell>
          <cell r="F14" t="str">
            <v>NORTHEASTERN HEALTH SYSTEM</v>
          </cell>
          <cell r="G14" t="str">
            <v>TAHLEQUAH,OK 74464-1008</v>
          </cell>
          <cell r="H14" t="str">
            <v>74464</v>
          </cell>
          <cell r="I14" t="str">
            <v>NSGO</v>
          </cell>
          <cell r="J14" t="str">
            <v>Yes</v>
          </cell>
        </row>
        <row r="15">
          <cell r="A15" t="str">
            <v>100699890A</v>
          </cell>
          <cell r="E15" t="str">
            <v>010</v>
          </cell>
          <cell r="F15" t="str">
            <v>PAULS VALLEY GENERAL HOSPITAL</v>
          </cell>
          <cell r="G15" t="str">
            <v>PAULS VALLEY,OK 73075-</v>
          </cell>
          <cell r="H15" t="str">
            <v>73075</v>
          </cell>
          <cell r="I15" t="str">
            <v>NSGO</v>
          </cell>
          <cell r="J15" t="str">
            <v>Yes</v>
          </cell>
        </row>
        <row r="16">
          <cell r="A16" t="str">
            <v>100700900A</v>
          </cell>
          <cell r="E16" t="str">
            <v>010</v>
          </cell>
          <cell r="F16" t="str">
            <v>PERRY MEM HSP AUTH</v>
          </cell>
          <cell r="G16" t="str">
            <v>PERRY,OK 73077-5021</v>
          </cell>
          <cell r="H16" t="str">
            <v>73077</v>
          </cell>
          <cell r="I16" t="str">
            <v>NSGO</v>
          </cell>
          <cell r="J16" t="str">
            <v>Yes</v>
          </cell>
        </row>
        <row r="17">
          <cell r="A17" t="str">
            <v>100699900A</v>
          </cell>
          <cell r="E17" t="str">
            <v>010</v>
          </cell>
          <cell r="F17" t="str">
            <v>PURCELL MUNICIPAL HOSPITAL</v>
          </cell>
          <cell r="G17" t="str">
            <v>PURCELL,OK 73080-9998</v>
          </cell>
          <cell r="H17" t="str">
            <v>73080</v>
          </cell>
          <cell r="I17" t="str">
            <v>NSGO</v>
          </cell>
          <cell r="J17" t="str">
            <v>Yes</v>
          </cell>
        </row>
        <row r="18">
          <cell r="A18" t="str">
            <v>100700770A</v>
          </cell>
          <cell r="E18" t="str">
            <v>010</v>
          </cell>
          <cell r="F18" t="str">
            <v>PUSHMATAHA HSP</v>
          </cell>
          <cell r="G18" t="str">
            <v>ANTLERS,OK 74523-</v>
          </cell>
          <cell r="H18" t="str">
            <v>74523</v>
          </cell>
          <cell r="I18" t="str">
            <v>NSGO</v>
          </cell>
          <cell r="J18" t="str">
            <v>Yes</v>
          </cell>
        </row>
        <row r="19">
          <cell r="A19" t="str">
            <v>100700190A</v>
          </cell>
          <cell r="E19" t="str">
            <v>010</v>
          </cell>
          <cell r="F19" t="str">
            <v>SEQUOYAH COUNTY CITY OF SALLISAW HOSPITAL AUTHORIT</v>
          </cell>
          <cell r="G19" t="str">
            <v>SALLISAW,OK 74955-2811</v>
          </cell>
          <cell r="H19" t="str">
            <v>74955</v>
          </cell>
          <cell r="I19" t="str">
            <v>NSGO</v>
          </cell>
          <cell r="J19" t="str">
            <v>Yes</v>
          </cell>
        </row>
        <row r="20">
          <cell r="A20" t="str">
            <v>100699830A</v>
          </cell>
          <cell r="E20" t="str">
            <v>010</v>
          </cell>
          <cell r="F20" t="str">
            <v>SHARE MEMORIAL HOSPITAL</v>
          </cell>
          <cell r="G20" t="str">
            <v>ALVA,OK 73717-3618</v>
          </cell>
          <cell r="H20" t="str">
            <v>73717</v>
          </cell>
          <cell r="I20" t="str">
            <v>NSGO</v>
          </cell>
          <cell r="J20" t="str">
            <v>Yes</v>
          </cell>
        </row>
        <row r="21">
          <cell r="A21" t="str">
            <v>100699950A</v>
          </cell>
          <cell r="E21" t="str">
            <v>010</v>
          </cell>
          <cell r="F21" t="str">
            <v>STILLWATER MEDICAL CENTER</v>
          </cell>
          <cell r="G21" t="str">
            <v>STILLWATER,OK 74074-4399</v>
          </cell>
          <cell r="H21" t="str">
            <v>74074</v>
          </cell>
          <cell r="I21" t="str">
            <v>NSGO</v>
          </cell>
          <cell r="J21" t="str">
            <v>Yes</v>
          </cell>
        </row>
        <row r="22">
          <cell r="A22" t="str">
            <v>200100890B</v>
          </cell>
          <cell r="E22" t="str">
            <v>010</v>
          </cell>
          <cell r="F22" t="str">
            <v>WAGONER COMMUNITY HOSPITAL</v>
          </cell>
          <cell r="G22" t="str">
            <v>WAGONER,OK 74467-</v>
          </cell>
          <cell r="H22" t="str">
            <v>74467</v>
          </cell>
          <cell r="I22" t="str">
            <v>NSGO</v>
          </cell>
          <cell r="J22" t="str">
            <v>Yes</v>
          </cell>
        </row>
        <row r="25">
          <cell r="A25" t="str">
            <v>200439230A</v>
          </cell>
          <cell r="E25" t="str">
            <v>010</v>
          </cell>
          <cell r="F25" t="str">
            <v>AHS SOUTHCREST HOSPITAL, LLC</v>
          </cell>
          <cell r="G25" t="str">
            <v>TULSA,OK 74133-5716</v>
          </cell>
          <cell r="H25" t="str">
            <v>74133</v>
          </cell>
          <cell r="I25" t="str">
            <v>Private</v>
          </cell>
          <cell r="J25" t="str">
            <v>Yes</v>
          </cell>
        </row>
        <row r="26">
          <cell r="A26" t="str">
            <v>100699370A</v>
          </cell>
          <cell r="B26" t="str">
            <v>100699370E</v>
          </cell>
          <cell r="E26" t="str">
            <v>010</v>
          </cell>
          <cell r="F26" t="str">
            <v>ALLIANCEHEALTH DEACONESS</v>
          </cell>
          <cell r="G26" t="str">
            <v>OKLAHOMA CITY,OK 73112-</v>
          </cell>
          <cell r="H26" t="str">
            <v>73112</v>
          </cell>
          <cell r="I26" t="str">
            <v>Private</v>
          </cell>
          <cell r="J26" t="str">
            <v>Yes</v>
          </cell>
        </row>
        <row r="27">
          <cell r="A27" t="str">
            <v>100696610B</v>
          </cell>
          <cell r="E27" t="str">
            <v>010</v>
          </cell>
          <cell r="F27" t="str">
            <v>ALLIANCEHEALTH DURANT</v>
          </cell>
          <cell r="G27" t="str">
            <v>DURANT,OK 74701-</v>
          </cell>
          <cell r="H27" t="str">
            <v>74701</v>
          </cell>
          <cell r="I27" t="str">
            <v>Private</v>
          </cell>
          <cell r="J27" t="str">
            <v>Yes</v>
          </cell>
        </row>
        <row r="28">
          <cell r="A28" t="str">
            <v>200102450A</v>
          </cell>
          <cell r="E28" t="str">
            <v>010</v>
          </cell>
          <cell r="F28" t="str">
            <v>BAILEY MEDICAL CENTER LLC</v>
          </cell>
          <cell r="G28" t="str">
            <v>OWASSO,OK 74055-6655</v>
          </cell>
          <cell r="H28" t="str">
            <v>74055</v>
          </cell>
          <cell r="I28" t="str">
            <v>Private</v>
          </cell>
          <cell r="J28" t="str">
            <v>Yes</v>
          </cell>
        </row>
        <row r="29">
          <cell r="A29" t="str">
            <v>200668710A</v>
          </cell>
          <cell r="B29" t="str">
            <v>100700340A</v>
          </cell>
          <cell r="E29" t="str">
            <v>010</v>
          </cell>
          <cell r="F29" t="str">
            <v>BLACKWELL REGIONAL HOSPITAL</v>
          </cell>
          <cell r="G29" t="str">
            <v>BLACKWELL,OK 74631-0000</v>
          </cell>
          <cell r="H29" t="str">
            <v>74631</v>
          </cell>
          <cell r="I29" t="str">
            <v>Private</v>
          </cell>
          <cell r="J29" t="str">
            <v>Yes</v>
          </cell>
        </row>
        <row r="30">
          <cell r="A30" t="str">
            <v>200573000A</v>
          </cell>
          <cell r="B30" t="str">
            <v>200272140B</v>
          </cell>
          <cell r="E30" t="str">
            <v>010</v>
          </cell>
          <cell r="F30" t="str">
            <v>BRISTOW ENDEAVOR HEALTHCARE, LLC</v>
          </cell>
          <cell r="G30" t="str">
            <v>BRISTOW,OK 74010-2301</v>
          </cell>
          <cell r="H30" t="str">
            <v>74010</v>
          </cell>
          <cell r="I30" t="str">
            <v>Private</v>
          </cell>
          <cell r="J30" t="str">
            <v>Yes</v>
          </cell>
        </row>
        <row r="31">
          <cell r="A31" t="str">
            <v>100700010G</v>
          </cell>
          <cell r="E31" t="str">
            <v>010</v>
          </cell>
          <cell r="F31" t="str">
            <v>CLINTON HMA LLC</v>
          </cell>
          <cell r="G31" t="str">
            <v>CLINTON,OK 73601-3117</v>
          </cell>
          <cell r="H31" t="str">
            <v>73601</v>
          </cell>
          <cell r="I31" t="str">
            <v>Private</v>
          </cell>
          <cell r="J31" t="str">
            <v>Yes</v>
          </cell>
        </row>
        <row r="32">
          <cell r="A32" t="str">
            <v>100700120A</v>
          </cell>
          <cell r="B32" t="str">
            <v>100700120N</v>
          </cell>
          <cell r="E32" t="str">
            <v>010</v>
          </cell>
          <cell r="F32" t="str">
            <v>DUNCAN REGIONAL HOSPITAL</v>
          </cell>
          <cell r="G32" t="str">
            <v>DUNCAN,OK 73533-</v>
          </cell>
          <cell r="H32" t="str">
            <v>73533</v>
          </cell>
          <cell r="I32" t="str">
            <v>Private</v>
          </cell>
          <cell r="J32" t="str">
            <v>Yes</v>
          </cell>
        </row>
        <row r="33">
          <cell r="A33" t="str">
            <v>100699410A</v>
          </cell>
          <cell r="E33" t="str">
            <v>010</v>
          </cell>
          <cell r="F33" t="str">
            <v>GREAT PLAINS REGIONAL MEDICAL CENTER</v>
          </cell>
          <cell r="G33" t="str">
            <v>ELK CITY,OK 73644-5113</v>
          </cell>
          <cell r="H33" t="str">
            <v>73644</v>
          </cell>
          <cell r="I33" t="str">
            <v>Private</v>
          </cell>
          <cell r="J33" t="str">
            <v>Yes</v>
          </cell>
        </row>
        <row r="34">
          <cell r="A34" t="str">
            <v>200045700C</v>
          </cell>
          <cell r="B34" t="str">
            <v>200045700D</v>
          </cell>
          <cell r="E34" t="str">
            <v>010</v>
          </cell>
          <cell r="F34" t="str">
            <v>HENRYETTA MEDICAL CENTER</v>
          </cell>
          <cell r="G34" t="str">
            <v>HENRYETTA,OK 74437-6908</v>
          </cell>
          <cell r="H34" t="str">
            <v>74437</v>
          </cell>
          <cell r="I34" t="str">
            <v>Private</v>
          </cell>
          <cell r="J34" t="str">
            <v>Yes</v>
          </cell>
        </row>
        <row r="35">
          <cell r="A35" t="str">
            <v>200435950A</v>
          </cell>
          <cell r="B35" t="str">
            <v>200435950B</v>
          </cell>
          <cell r="E35" t="str">
            <v>010</v>
          </cell>
          <cell r="F35" t="str">
            <v>HILLCREST HOSPITAL CLAREMORE</v>
          </cell>
          <cell r="G35" t="str">
            <v>CLAREMORE,OK 74017-3058</v>
          </cell>
          <cell r="H35" t="str">
            <v>74017</v>
          </cell>
          <cell r="I35" t="str">
            <v>Private</v>
          </cell>
          <cell r="J35" t="str">
            <v>Yes</v>
          </cell>
        </row>
        <row r="36">
          <cell r="A36" t="str">
            <v>200044190A</v>
          </cell>
          <cell r="B36" t="str">
            <v>200044190D</v>
          </cell>
          <cell r="E36" t="str">
            <v>010</v>
          </cell>
          <cell r="F36" t="str">
            <v>HILLCREST HOSPITAL CUSHING</v>
          </cell>
          <cell r="G36" t="str">
            <v>CUSHING,OK 74023-</v>
          </cell>
          <cell r="H36" t="str">
            <v>74023</v>
          </cell>
          <cell r="I36" t="str">
            <v>Private</v>
          </cell>
          <cell r="J36" t="str">
            <v>Yes</v>
          </cell>
        </row>
        <row r="37">
          <cell r="A37" t="str">
            <v>200044210A</v>
          </cell>
          <cell r="B37" t="str">
            <v>200044210B</v>
          </cell>
          <cell r="E37" t="str">
            <v>010</v>
          </cell>
          <cell r="F37" t="str">
            <v>HILLCREST MEDICAL CENTER</v>
          </cell>
          <cell r="G37" t="str">
            <v>TULSA,OK 74104-4012</v>
          </cell>
          <cell r="H37" t="str">
            <v>74104</v>
          </cell>
          <cell r="I37" t="str">
            <v>Private</v>
          </cell>
          <cell r="J37" t="str">
            <v>Yes</v>
          </cell>
        </row>
        <row r="38">
          <cell r="A38" t="str">
            <v>100806400C</v>
          </cell>
          <cell r="E38" t="str">
            <v>010</v>
          </cell>
          <cell r="F38" t="str">
            <v>INTEGRIS BAPTIST MEDICAL C</v>
          </cell>
          <cell r="G38" t="str">
            <v>OKLAHOMA CITY,OK 73112-</v>
          </cell>
          <cell r="H38" t="str">
            <v>73112</v>
          </cell>
          <cell r="I38" t="str">
            <v>Private</v>
          </cell>
          <cell r="J38" t="str">
            <v>Yes</v>
          </cell>
        </row>
        <row r="39">
          <cell r="A39" t="str">
            <v>100699500A</v>
          </cell>
          <cell r="E39" t="str">
            <v>010</v>
          </cell>
          <cell r="F39" t="str">
            <v>INTEGRIS BASS MEM BAP</v>
          </cell>
          <cell r="G39" t="str">
            <v>ENID,OK 73701-</v>
          </cell>
          <cell r="H39" t="str">
            <v>73701</v>
          </cell>
          <cell r="I39" t="str">
            <v>Private</v>
          </cell>
          <cell r="J39" t="str">
            <v>Yes</v>
          </cell>
        </row>
        <row r="40">
          <cell r="A40" t="str">
            <v>100700610A</v>
          </cell>
          <cell r="E40" t="str">
            <v>010</v>
          </cell>
          <cell r="F40" t="str">
            <v>INTEGRIS CANADIAN VALLEY HOSPITAL</v>
          </cell>
          <cell r="G40" t="str">
            <v>YUKON,OK 73099-</v>
          </cell>
          <cell r="H40" t="str">
            <v>73099</v>
          </cell>
          <cell r="I40" t="str">
            <v>Private</v>
          </cell>
          <cell r="J40" t="str">
            <v>Yes</v>
          </cell>
        </row>
        <row r="41">
          <cell r="A41" t="str">
            <v>100699700A</v>
          </cell>
          <cell r="E41" t="str">
            <v>010</v>
          </cell>
          <cell r="F41" t="str">
            <v>INTEGRIS GROVE HOSPITAL</v>
          </cell>
          <cell r="G41" t="str">
            <v>GROVE,OK 74344-5304</v>
          </cell>
          <cell r="H41" t="str">
            <v>74344</v>
          </cell>
          <cell r="I41" t="str">
            <v>Private</v>
          </cell>
          <cell r="J41" t="str">
            <v>Yes</v>
          </cell>
        </row>
        <row r="42">
          <cell r="A42" t="str">
            <v>200405550A</v>
          </cell>
          <cell r="E42" t="str">
            <v>010</v>
          </cell>
          <cell r="F42" t="str">
            <v>INTEGRIS HEALTH EDMOND, INC.</v>
          </cell>
          <cell r="G42" t="str">
            <v>EDMOND,OK 73034-8864</v>
          </cell>
          <cell r="H42" t="str">
            <v>73034</v>
          </cell>
          <cell r="I42" t="str">
            <v>Private</v>
          </cell>
          <cell r="J42" t="str">
            <v>Yes</v>
          </cell>
        </row>
        <row r="43">
          <cell r="A43" t="str">
            <v>100699440A</v>
          </cell>
          <cell r="B43" t="str">
            <v>100699440N</v>
          </cell>
          <cell r="E43" t="str">
            <v>010</v>
          </cell>
          <cell r="F43" t="str">
            <v>INTEGRIS MIAMI HOSPITAL</v>
          </cell>
          <cell r="G43" t="str">
            <v>MIAMI,OK 74354-</v>
          </cell>
          <cell r="H43" t="str">
            <v>74354</v>
          </cell>
          <cell r="I43" t="str">
            <v>Private</v>
          </cell>
          <cell r="J43" t="str">
            <v>Yes</v>
          </cell>
        </row>
        <row r="44">
          <cell r="A44" t="str">
            <v>100700200A</v>
          </cell>
          <cell r="B44" t="str">
            <v>100700200R</v>
          </cell>
          <cell r="C44" t="str">
            <v>100700200S</v>
          </cell>
          <cell r="E44" t="str">
            <v>010</v>
          </cell>
          <cell r="F44" t="str">
            <v>INTEGRIS SOUTHWEST MEDICAL</v>
          </cell>
          <cell r="G44" t="str">
            <v>OKLAHOMA CITY,OK 73109-</v>
          </cell>
          <cell r="H44" t="str">
            <v>73109</v>
          </cell>
          <cell r="I44" t="str">
            <v>Private</v>
          </cell>
          <cell r="J44" t="str">
            <v>Yes</v>
          </cell>
        </row>
        <row r="45">
          <cell r="A45" t="str">
            <v>100699490A</v>
          </cell>
          <cell r="B45" t="str">
            <v>100699490K</v>
          </cell>
          <cell r="C45" t="str">
            <v>100699490J</v>
          </cell>
          <cell r="E45" t="str">
            <v>010</v>
          </cell>
          <cell r="F45" t="str">
            <v>JANE PHILLIPS EP HSP</v>
          </cell>
          <cell r="G45" t="str">
            <v>BARTLESVILLE,OK 74006-</v>
          </cell>
          <cell r="H45" t="str">
            <v>74006</v>
          </cell>
          <cell r="I45" t="str">
            <v>Private</v>
          </cell>
          <cell r="J45" t="str">
            <v>Yes</v>
          </cell>
        </row>
        <row r="46">
          <cell r="A46" t="str">
            <v>100699420A</v>
          </cell>
          <cell r="E46" t="str">
            <v>010</v>
          </cell>
          <cell r="F46" t="str">
            <v>KAY COUNTY OKLAHOMA HOSPITAL</v>
          </cell>
          <cell r="G46" t="str">
            <v>PONCA CITY,OK 74601-</v>
          </cell>
          <cell r="H46" t="str">
            <v>74601</v>
          </cell>
          <cell r="I46" t="str">
            <v>Private</v>
          </cell>
          <cell r="J46" t="str">
            <v>Yes</v>
          </cell>
        </row>
        <row r="47">
          <cell r="A47" t="str">
            <v>100700440A</v>
          </cell>
          <cell r="B47" t="str">
            <v>100700440F</v>
          </cell>
          <cell r="E47" t="str">
            <v>014</v>
          </cell>
          <cell r="F47" t="str">
            <v>MARSHALL COUNTY HMA LLC</v>
          </cell>
          <cell r="G47" t="str">
            <v>MADILL,OK 73446-0604</v>
          </cell>
          <cell r="H47" t="str">
            <v>73446</v>
          </cell>
          <cell r="I47" t="str">
            <v>Private</v>
          </cell>
          <cell r="J47" t="str">
            <v>Yes</v>
          </cell>
        </row>
        <row r="48">
          <cell r="A48" t="str">
            <v>200735850A</v>
          </cell>
          <cell r="E48" t="str">
            <v>010</v>
          </cell>
          <cell r="F48" t="str">
            <v>HILLCREST HOSPITAL PRYOR (MAYES COUNTY HMA LLC) (INTEGRIS MAYES COUNTY MEDICAL CENTER)</v>
          </cell>
          <cell r="G48" t="str">
            <v>PRYOR,OK 74361-4211</v>
          </cell>
          <cell r="H48" t="str">
            <v>74361</v>
          </cell>
          <cell r="I48" t="str">
            <v>Private</v>
          </cell>
          <cell r="J48" t="str">
            <v>Yes</v>
          </cell>
        </row>
        <row r="49">
          <cell r="A49" t="str">
            <v>100700920A</v>
          </cell>
          <cell r="E49" t="str">
            <v>010</v>
          </cell>
          <cell r="F49" t="str">
            <v>MCCURTAIN MEM HSP</v>
          </cell>
          <cell r="G49" t="str">
            <v>IDABEL,OK 74745-7300</v>
          </cell>
          <cell r="H49" t="str">
            <v>74745</v>
          </cell>
          <cell r="I49" t="str">
            <v>Private</v>
          </cell>
          <cell r="J49" t="str">
            <v>Yes</v>
          </cell>
        </row>
        <row r="50">
          <cell r="A50" t="str">
            <v>100700030A</v>
          </cell>
          <cell r="B50" t="str">
            <v>100700030I</v>
          </cell>
          <cell r="E50" t="str">
            <v>010</v>
          </cell>
          <cell r="F50" t="str">
            <v>MEMORIAL HOSPITAL</v>
          </cell>
          <cell r="G50" t="str">
            <v>STILWELL,OK 74960-</v>
          </cell>
          <cell r="H50" t="str">
            <v>74960</v>
          </cell>
          <cell r="I50" t="str">
            <v>Private</v>
          </cell>
          <cell r="J50" t="str">
            <v>Yes</v>
          </cell>
        </row>
        <row r="51">
          <cell r="A51" t="str">
            <v>100699390A</v>
          </cell>
          <cell r="E51" t="str">
            <v>010</v>
          </cell>
          <cell r="F51" t="str">
            <v>MERCY HEALTH CENTER</v>
          </cell>
          <cell r="G51" t="str">
            <v>OKLAHOMA CITY,OK 73120-8362</v>
          </cell>
          <cell r="H51" t="str">
            <v>73120</v>
          </cell>
          <cell r="I51" t="str">
            <v>Private</v>
          </cell>
          <cell r="J51" t="str">
            <v>Yes</v>
          </cell>
        </row>
        <row r="52">
          <cell r="A52" t="str">
            <v>200509290A</v>
          </cell>
          <cell r="B52" t="str">
            <v>200509290E</v>
          </cell>
          <cell r="E52" t="str">
            <v>010</v>
          </cell>
          <cell r="F52" t="str">
            <v>MERCY HOSPITAL ADA, INC.</v>
          </cell>
          <cell r="G52" t="str">
            <v>ADA,OK 74820-4610</v>
          </cell>
          <cell r="H52" t="str">
            <v>74820</v>
          </cell>
          <cell r="I52" t="str">
            <v>Private</v>
          </cell>
          <cell r="J52" t="str">
            <v>Yes</v>
          </cell>
        </row>
        <row r="53">
          <cell r="A53" t="str">
            <v>100262320C</v>
          </cell>
          <cell r="B53" t="str">
            <v>100262320G</v>
          </cell>
          <cell r="E53" t="str">
            <v>010</v>
          </cell>
          <cell r="F53" t="str">
            <v>MERCY HOSPITAL ARDMORE</v>
          </cell>
          <cell r="G53" t="str">
            <v>ARDMORE,OK 73401-</v>
          </cell>
          <cell r="H53" t="str">
            <v>73401</v>
          </cell>
          <cell r="I53" t="str">
            <v>Private</v>
          </cell>
          <cell r="J53" t="str">
            <v>Yes</v>
          </cell>
        </row>
        <row r="54">
          <cell r="A54" t="str">
            <v>200320810D</v>
          </cell>
          <cell r="E54" t="str">
            <v>010</v>
          </cell>
          <cell r="F54" t="str">
            <v>MERCY HOSPITAL EL RENO INC</v>
          </cell>
          <cell r="G54" t="str">
            <v>EL RENO,OK 73036-2109</v>
          </cell>
          <cell r="H54" t="str">
            <v>73036</v>
          </cell>
          <cell r="I54" t="str">
            <v>Private</v>
          </cell>
          <cell r="J54" t="str">
            <v>Yes</v>
          </cell>
        </row>
        <row r="55">
          <cell r="A55" t="str">
            <v>100700490A</v>
          </cell>
          <cell r="B55" t="str">
            <v>100700490I</v>
          </cell>
          <cell r="E55" t="str">
            <v>010</v>
          </cell>
          <cell r="F55" t="str">
            <v>MIDWEST REGIONAL MEDICAL</v>
          </cell>
          <cell r="G55" t="str">
            <v>MIDWEST CITY,OK 73110-</v>
          </cell>
          <cell r="H55" t="str">
            <v>73110</v>
          </cell>
          <cell r="I55" t="str">
            <v>Private</v>
          </cell>
          <cell r="J55" t="str">
            <v>Yes</v>
          </cell>
        </row>
        <row r="56">
          <cell r="A56" t="str">
            <v>100699360A</v>
          </cell>
          <cell r="E56" t="str">
            <v>010</v>
          </cell>
          <cell r="F56" t="str">
            <v>NEWMAN MEMORIAL HSP</v>
          </cell>
          <cell r="G56" t="str">
            <v>SHATTUCK,OK 73858-</v>
          </cell>
          <cell r="H56" t="str">
            <v>73858</v>
          </cell>
          <cell r="I56" t="str">
            <v>Private</v>
          </cell>
          <cell r="J56" t="str">
            <v>Yes</v>
          </cell>
        </row>
        <row r="57">
          <cell r="A57" t="str">
            <v>200035670C</v>
          </cell>
          <cell r="E57" t="str">
            <v>010</v>
          </cell>
          <cell r="F57" t="str">
            <v>NORTHWEST SURGICAL HOSPITAL</v>
          </cell>
          <cell r="G57" t="str">
            <v>OKLAHOMA CITY,OK 73120-4419</v>
          </cell>
          <cell r="H57" t="str">
            <v>73120</v>
          </cell>
          <cell r="I57" t="str">
            <v>Private</v>
          </cell>
          <cell r="J57" t="str">
            <v>Yes</v>
          </cell>
        </row>
        <row r="58">
          <cell r="A58" t="str">
            <v>200280620A</v>
          </cell>
          <cell r="E58" t="str">
            <v>010</v>
          </cell>
          <cell r="F58" t="str">
            <v>OKLAHOMA HEART HOSPITAL</v>
          </cell>
          <cell r="G58" t="str">
            <v>OKLAHOMA CITY,OK 73135-2610</v>
          </cell>
          <cell r="H58" t="str">
            <v>73135</v>
          </cell>
          <cell r="I58" t="str">
            <v>Private</v>
          </cell>
          <cell r="J58" t="str">
            <v>Yes</v>
          </cell>
        </row>
        <row r="59">
          <cell r="A59" t="str">
            <v>200242900A</v>
          </cell>
          <cell r="E59" t="str">
            <v>010</v>
          </cell>
          <cell r="F59" t="str">
            <v>OKLAHOMA STATE UNIVERSITY MEDICAL CENTER</v>
          </cell>
          <cell r="G59" t="str">
            <v>TULSA,OK 74127-</v>
          </cell>
          <cell r="H59" t="str">
            <v>74127</v>
          </cell>
          <cell r="I59" t="str">
            <v>Private</v>
          </cell>
          <cell r="J59" t="str">
            <v>Yes</v>
          </cell>
        </row>
        <row r="60">
          <cell r="A60" t="str">
            <v>100689210U</v>
          </cell>
          <cell r="E60" t="str">
            <v>010</v>
          </cell>
          <cell r="F60" t="str">
            <v>OU MEDICAL CENTER</v>
          </cell>
          <cell r="G60" t="str">
            <v>OKLAHOMA CITY,OK 73104-</v>
          </cell>
          <cell r="H60" t="str">
            <v>73104</v>
          </cell>
          <cell r="I60" t="str">
            <v>Private</v>
          </cell>
          <cell r="J60" t="str">
            <v>Yes</v>
          </cell>
        </row>
        <row r="61">
          <cell r="A61" t="str">
            <v>100699570A</v>
          </cell>
          <cell r="B61" t="str">
            <v>100699570N</v>
          </cell>
          <cell r="E61" t="str">
            <v>010</v>
          </cell>
          <cell r="F61" t="str">
            <v>SAINT FRANCIS HOSPITAL</v>
          </cell>
          <cell r="G61" t="str">
            <v>TULSA,OK 74136-0001</v>
          </cell>
          <cell r="H61" t="str">
            <v>74136</v>
          </cell>
          <cell r="I61" t="str">
            <v>Private</v>
          </cell>
          <cell r="J61" t="str">
            <v>Yes</v>
          </cell>
        </row>
        <row r="62">
          <cell r="A62" t="str">
            <v>200700900A</v>
          </cell>
          <cell r="B62" t="str">
            <v>100700630G</v>
          </cell>
          <cell r="C62" t="str">
            <v>100700630A</v>
          </cell>
          <cell r="D62" t="str">
            <v>100700630H</v>
          </cell>
          <cell r="E62" t="str">
            <v>010</v>
          </cell>
          <cell r="F62" t="str">
            <v>SAINT FRANCIS REGIONAL SERVICES INC</v>
          </cell>
          <cell r="G62" t="str">
            <v>MUSKOGEE,OK 74401-5075</v>
          </cell>
          <cell r="H62" t="str">
            <v>74401</v>
          </cell>
          <cell r="I62" t="str">
            <v>Private</v>
          </cell>
          <cell r="J62" t="str">
            <v>Yes</v>
          </cell>
        </row>
        <row r="63">
          <cell r="A63" t="str">
            <v>100700450A</v>
          </cell>
          <cell r="E63" t="str">
            <v>014</v>
          </cell>
          <cell r="F63" t="str">
            <v>SEILING MUNICIPAL HOSPITAL</v>
          </cell>
          <cell r="G63" t="str">
            <v>SEILING,OK 73663-</v>
          </cell>
          <cell r="H63" t="str">
            <v>73663</v>
          </cell>
          <cell r="I63" t="str">
            <v>Private</v>
          </cell>
          <cell r="J63" t="str">
            <v>Yes</v>
          </cell>
        </row>
        <row r="64">
          <cell r="A64" t="str">
            <v>200196450C</v>
          </cell>
          <cell r="E64" t="str">
            <v>010</v>
          </cell>
          <cell r="F64" t="str">
            <v>SEMINOLE HMA LLC</v>
          </cell>
          <cell r="G64" t="str">
            <v>SEMINOLE,OK 74868-1917</v>
          </cell>
          <cell r="H64" t="str">
            <v>74868</v>
          </cell>
          <cell r="I64" t="str">
            <v>Private</v>
          </cell>
          <cell r="J64" t="str">
            <v>Yes</v>
          </cell>
        </row>
        <row r="65">
          <cell r="A65" t="str">
            <v>100697950B</v>
          </cell>
          <cell r="B65" t="str">
            <v>100697950I</v>
          </cell>
          <cell r="C65" t="str">
            <v>100697950H</v>
          </cell>
          <cell r="E65" t="str">
            <v>010</v>
          </cell>
          <cell r="F65" t="str">
            <v>SOUTHWESTERN MEDICAL CENTER</v>
          </cell>
          <cell r="G65" t="str">
            <v>LAWTON,OK 73505-9635</v>
          </cell>
          <cell r="H65" t="str">
            <v>73505</v>
          </cell>
          <cell r="I65" t="str">
            <v>Private</v>
          </cell>
          <cell r="J65" t="str">
            <v>Yes</v>
          </cell>
        </row>
        <row r="66">
          <cell r="A66" t="str">
            <v>100699540A</v>
          </cell>
          <cell r="B66" t="str">
            <v>100699540T</v>
          </cell>
          <cell r="C66" t="str">
            <v>100699540U</v>
          </cell>
          <cell r="E66" t="str">
            <v>010</v>
          </cell>
          <cell r="F66" t="str">
            <v>ST ANTHONY HSP</v>
          </cell>
          <cell r="G66" t="str">
            <v>OKLAHOMA CITY,OK 73102-1036</v>
          </cell>
          <cell r="H66" t="str">
            <v>73102</v>
          </cell>
          <cell r="I66" t="str">
            <v>Private</v>
          </cell>
          <cell r="J66" t="str">
            <v>Yes</v>
          </cell>
        </row>
        <row r="67">
          <cell r="A67" t="str">
            <v>200310990A</v>
          </cell>
          <cell r="E67" t="str">
            <v>010</v>
          </cell>
          <cell r="F67" t="str">
            <v>ST JOHN BROKEN ARROW, INC</v>
          </cell>
          <cell r="G67" t="str">
            <v>BROKEN ARROW,OK 74012-4900</v>
          </cell>
          <cell r="H67" t="str">
            <v>74012</v>
          </cell>
          <cell r="I67" t="str">
            <v>Private</v>
          </cell>
          <cell r="J67" t="str">
            <v>Yes</v>
          </cell>
        </row>
        <row r="68">
          <cell r="A68" t="str">
            <v>100699400A</v>
          </cell>
          <cell r="B68" t="str">
            <v>100699400I</v>
          </cell>
          <cell r="E68" t="str">
            <v>010</v>
          </cell>
          <cell r="F68" t="str">
            <v>ST JOHN MED CTR</v>
          </cell>
          <cell r="G68" t="str">
            <v>TULSA,OK 74104-6520</v>
          </cell>
          <cell r="H68" t="str">
            <v>74104</v>
          </cell>
          <cell r="I68" t="str">
            <v>Private</v>
          </cell>
          <cell r="J68" t="str">
            <v>Yes</v>
          </cell>
        </row>
        <row r="69">
          <cell r="A69" t="str">
            <v>200106410A</v>
          </cell>
          <cell r="E69" t="str">
            <v>010</v>
          </cell>
          <cell r="F69" t="str">
            <v>ST JOHN OWASSO</v>
          </cell>
          <cell r="G69" t="str">
            <v>OWASSO,OK 74055-4600</v>
          </cell>
          <cell r="H69" t="str">
            <v>74055</v>
          </cell>
          <cell r="I69" t="str">
            <v>Private</v>
          </cell>
          <cell r="J69" t="str">
            <v>Yes</v>
          </cell>
        </row>
        <row r="70">
          <cell r="A70" t="str">
            <v>100690020A</v>
          </cell>
          <cell r="B70" t="str">
            <v>100690020C</v>
          </cell>
          <cell r="E70" t="str">
            <v>010</v>
          </cell>
          <cell r="F70" t="str">
            <v>ST MARY'S REGIONAL CTR</v>
          </cell>
          <cell r="G70" t="str">
            <v>ENID,OK 73701-</v>
          </cell>
          <cell r="H70" t="str">
            <v>73701</v>
          </cell>
          <cell r="I70" t="str">
            <v>Private</v>
          </cell>
          <cell r="J70" t="str">
            <v>Yes</v>
          </cell>
        </row>
        <row r="71">
          <cell r="A71" t="str">
            <v>200292720A</v>
          </cell>
          <cell r="E71" t="str">
            <v>010</v>
          </cell>
          <cell r="F71" t="str">
            <v>SUMMIT MEDICAL CENTER, LLC</v>
          </cell>
          <cell r="G71" t="str">
            <v>EDMOND,OK 73013-3023</v>
          </cell>
          <cell r="H71" t="str">
            <v>73013</v>
          </cell>
          <cell r="I71" t="str">
            <v>Private</v>
          </cell>
          <cell r="J71" t="str">
            <v>Yes</v>
          </cell>
        </row>
        <row r="72">
          <cell r="A72" t="str">
            <v>100740840B</v>
          </cell>
          <cell r="E72" t="str">
            <v>010</v>
          </cell>
          <cell r="F72" t="str">
            <v>UNITY HEALTH CENTER</v>
          </cell>
          <cell r="G72" t="str">
            <v>SHAWNEE,OK 74804-1743</v>
          </cell>
          <cell r="H72" t="str">
            <v>74804</v>
          </cell>
          <cell r="I72" t="str">
            <v>Private</v>
          </cell>
          <cell r="J72" t="str">
            <v>Yes</v>
          </cell>
        </row>
        <row r="73">
          <cell r="A73" t="str">
            <v>200019120A</v>
          </cell>
          <cell r="E73" t="str">
            <v>010</v>
          </cell>
          <cell r="F73" t="str">
            <v>WOODWARD HEALTH SYSTEM LLC</v>
          </cell>
          <cell r="G73" t="str">
            <v>WOODWARD,OK 73801-2448</v>
          </cell>
          <cell r="H73" t="str">
            <v>73801</v>
          </cell>
          <cell r="I73" t="str">
            <v>Private</v>
          </cell>
          <cell r="J73" t="str">
            <v>Yes</v>
          </cell>
        </row>
        <row r="74">
          <cell r="A74" t="str">
            <v>200702430B</v>
          </cell>
          <cell r="B74" t="str">
            <v>100261400B</v>
          </cell>
          <cell r="C74" t="str">
            <v>100261400G</v>
          </cell>
          <cell r="D74" t="str">
            <v>200702430C</v>
          </cell>
          <cell r="E74" t="str">
            <v>010</v>
          </cell>
          <cell r="F74" t="str">
            <v>SAINT FRANCIS HOSPITAL VINITA</v>
          </cell>
          <cell r="G74" t="str">
            <v>VINITA,OK 74301-1422</v>
          </cell>
          <cell r="H74" t="str">
            <v>74301</v>
          </cell>
          <cell r="I74" t="str">
            <v xml:space="preserve">Private </v>
          </cell>
          <cell r="J74" t="str">
            <v>Yes</v>
          </cell>
        </row>
        <row r="75">
          <cell r="A75" t="str">
            <v>200080160A</v>
          </cell>
          <cell r="E75" t="str">
            <v>010</v>
          </cell>
          <cell r="F75" t="str">
            <v>CHG CORNERSTONE HOSPITAL OF OKLAHOMA - SHAWNEE</v>
          </cell>
          <cell r="G75" t="str">
            <v>SHAWNEE,OK 74801-</v>
          </cell>
          <cell r="H75" t="str">
            <v>74801</v>
          </cell>
          <cell r="I75" t="str">
            <v>Private - LTCH</v>
          </cell>
          <cell r="J75" t="str">
            <v>Yes</v>
          </cell>
        </row>
        <row r="76">
          <cell r="A76" t="str">
            <v>200119790A</v>
          </cell>
          <cell r="E76" t="str">
            <v>010</v>
          </cell>
          <cell r="F76" t="str">
            <v>CORNERSTONE HOSPITAL OF OKLAHOMA - MUSKOGEE</v>
          </cell>
          <cell r="G76" t="str">
            <v>MUSKOGEE,OK 74403-4916</v>
          </cell>
          <cell r="H76" t="str">
            <v>74403</v>
          </cell>
          <cell r="I76" t="str">
            <v>Private - LTCH</v>
          </cell>
          <cell r="J76" t="str">
            <v>Yes</v>
          </cell>
        </row>
        <row r="77">
          <cell r="A77" t="str">
            <v>100806400X</v>
          </cell>
          <cell r="E77" t="str">
            <v>010</v>
          </cell>
          <cell r="F77" t="str">
            <v>WILLOW VIEW HOSP</v>
          </cell>
          <cell r="G77" t="str">
            <v>SPENCER,OK 73084-</v>
          </cell>
          <cell r="H77" t="str">
            <v>73084</v>
          </cell>
          <cell r="I77" t="str">
            <v>Private - MH</v>
          </cell>
          <cell r="J77" t="str">
            <v>Yes</v>
          </cell>
        </row>
        <row r="78">
          <cell r="A78" t="str">
            <v>100746230B</v>
          </cell>
          <cell r="E78" t="str">
            <v>010</v>
          </cell>
          <cell r="F78" t="str">
            <v>COMMUNITY HOSPITAL</v>
          </cell>
          <cell r="G78" t="str">
            <v>OKLAHOMA CITY,OK 73159-7900</v>
          </cell>
          <cell r="H78" t="str">
            <v>73159</v>
          </cell>
          <cell r="I78" t="str">
            <v>Private - Sp</v>
          </cell>
          <cell r="J78" t="str">
            <v>Yes</v>
          </cell>
        </row>
        <row r="79">
          <cell r="A79" t="str">
            <v>100745350B</v>
          </cell>
          <cell r="E79" t="str">
            <v>010</v>
          </cell>
          <cell r="F79" t="str">
            <v>LAKESIDE WOMENS CENTER OF</v>
          </cell>
          <cell r="G79" t="str">
            <v>OKLAHOMA CITY,OK 73120-</v>
          </cell>
          <cell r="H79" t="str">
            <v>73120</v>
          </cell>
          <cell r="I79" t="str">
            <v>Private - Sp</v>
          </cell>
          <cell r="J79" t="str">
            <v>Yes</v>
          </cell>
        </row>
        <row r="80">
          <cell r="A80" t="str">
            <v>200069370A</v>
          </cell>
          <cell r="E80" t="str">
            <v>010</v>
          </cell>
          <cell r="F80" t="str">
            <v>MCBRIDE CLINIC ORTHOPEDIC HOSPITAL</v>
          </cell>
          <cell r="G80" t="str">
            <v>OKLAHOMA CITY,OK 73114-7408</v>
          </cell>
          <cell r="H80" t="str">
            <v>73114</v>
          </cell>
          <cell r="I80" t="str">
            <v>Private - Sp</v>
          </cell>
          <cell r="J80" t="str">
            <v>Yes</v>
          </cell>
        </row>
        <row r="81">
          <cell r="A81" t="str">
            <v>200066700A</v>
          </cell>
          <cell r="E81" t="str">
            <v>010</v>
          </cell>
          <cell r="F81" t="str">
            <v>OKLAHOMA CENTER FOR ORTHOPAEDIC &amp; MULTI SPECIALTY</v>
          </cell>
          <cell r="G81" t="str">
            <v>OKLAHOMA CITY,OK 73139-</v>
          </cell>
          <cell r="H81" t="str">
            <v>73139</v>
          </cell>
          <cell r="I81" t="str">
            <v>Private - Sp</v>
          </cell>
          <cell r="J81" t="str">
            <v>Yes</v>
          </cell>
        </row>
        <row r="82">
          <cell r="A82" t="str">
            <v>200009170A</v>
          </cell>
          <cell r="E82" t="str">
            <v>010</v>
          </cell>
          <cell r="F82" t="str">
            <v>OKLAHOMA HEART HOSPITAL LLC</v>
          </cell>
          <cell r="G82" t="str">
            <v>OKLAHOMA CITY,OK 73120-8382</v>
          </cell>
          <cell r="H82" t="str">
            <v>73120</v>
          </cell>
          <cell r="I82" t="str">
            <v>Private - Sp</v>
          </cell>
          <cell r="J82" t="str">
            <v>Yes</v>
          </cell>
        </row>
        <row r="83">
          <cell r="A83" t="str">
            <v>100747140B</v>
          </cell>
          <cell r="E83" t="str">
            <v>010</v>
          </cell>
          <cell r="F83" t="str">
            <v>OKLAHOMA SPINE HOSPITAL</v>
          </cell>
          <cell r="G83" t="str">
            <v>OKLAHOMA CITY,OK 73134-6012</v>
          </cell>
          <cell r="H83" t="str">
            <v>73134</v>
          </cell>
          <cell r="I83" t="str">
            <v>Private - Sp</v>
          </cell>
          <cell r="J83" t="str">
            <v>Yes</v>
          </cell>
        </row>
        <row r="84">
          <cell r="A84" t="str">
            <v>100748450B</v>
          </cell>
          <cell r="E84" t="str">
            <v>010</v>
          </cell>
          <cell r="F84" t="str">
            <v>ORTHOPEDIC HOSPITAL OF OKLAHOMA</v>
          </cell>
          <cell r="G84" t="str">
            <v>TULSA,OK 74137-</v>
          </cell>
          <cell r="H84" t="str">
            <v>74137</v>
          </cell>
          <cell r="I84" t="str">
            <v>Private - Sp</v>
          </cell>
          <cell r="J84" t="str">
            <v>Yes</v>
          </cell>
        </row>
        <row r="85">
          <cell r="A85" t="str">
            <v>200031310A</v>
          </cell>
          <cell r="E85" t="str">
            <v>010</v>
          </cell>
          <cell r="F85" t="str">
            <v>SAINT FRANCIS HOSPITAL SOUTH</v>
          </cell>
          <cell r="G85" t="str">
            <v>TULSA,OK 74133-</v>
          </cell>
          <cell r="H85" t="str">
            <v>74133</v>
          </cell>
          <cell r="I85" t="str">
            <v>Private - Sp</v>
          </cell>
          <cell r="J85" t="str">
            <v>Yes</v>
          </cell>
        </row>
        <row r="86">
          <cell r="A86" t="str">
            <v>100700530A</v>
          </cell>
          <cell r="E86" t="str">
            <v>010</v>
          </cell>
          <cell r="F86" t="str">
            <v>SURGICAL HOSPITAL OF OKLAHOMA LLC</v>
          </cell>
          <cell r="G86" t="str">
            <v>OKLAHOMA CITY,OK 73129-0000</v>
          </cell>
          <cell r="H86" t="str">
            <v>73129</v>
          </cell>
          <cell r="I86" t="str">
            <v>Private - Sp</v>
          </cell>
          <cell r="J86" t="str">
            <v>Yes</v>
          </cell>
        </row>
        <row r="87">
          <cell r="A87" t="str">
            <v>200006260A</v>
          </cell>
          <cell r="E87" t="str">
            <v>010</v>
          </cell>
          <cell r="F87" t="str">
            <v>TULSA SPINE HOSPITAL</v>
          </cell>
          <cell r="G87" t="str">
            <v>TULSA,OK 74132-</v>
          </cell>
          <cell r="H87" t="str">
            <v>74132</v>
          </cell>
          <cell r="I87" t="str">
            <v>Private - Sp</v>
          </cell>
          <cell r="J87" t="str">
            <v>Yes</v>
          </cell>
        </row>
        <row r="88">
          <cell r="A88" t="str">
            <v>200347120A</v>
          </cell>
          <cell r="E88" t="str">
            <v>010</v>
          </cell>
          <cell r="F88" t="str">
            <v>LTAC HOSPITAL OF EDMOND, LLC</v>
          </cell>
          <cell r="G88" t="str">
            <v>EDMOND,OK 73034-0000</v>
          </cell>
          <cell r="H88" t="str">
            <v>73034</v>
          </cell>
          <cell r="I88" t="str">
            <v>Private - LTCH</v>
          </cell>
          <cell r="J88" t="str">
            <v>Yes</v>
          </cell>
        </row>
        <row r="89">
          <cell r="A89" t="str">
            <v>100689350A</v>
          </cell>
          <cell r="E89" t="str">
            <v>010</v>
          </cell>
          <cell r="F89" t="str">
            <v>SELECT SPECIALTY HOSPITAL - OK</v>
          </cell>
          <cell r="G89" t="str">
            <v>OKLAHOMA CITY,OK 73112-</v>
          </cell>
          <cell r="H89" t="str">
            <v>73112</v>
          </cell>
          <cell r="I89" t="str">
            <v>Private - LTCH</v>
          </cell>
          <cell r="J89" t="str">
            <v>Yes</v>
          </cell>
        </row>
        <row r="90">
          <cell r="A90" t="str">
            <v>200224040B</v>
          </cell>
          <cell r="E90" t="str">
            <v>010</v>
          </cell>
          <cell r="F90" t="str">
            <v>SELECT SPECIALTY HOSPITAL-TULSA MIDTOWN</v>
          </cell>
          <cell r="G90" t="str">
            <v>TULSA,OK 74120-5418</v>
          </cell>
          <cell r="H90" t="str">
            <v>74120</v>
          </cell>
          <cell r="I90" t="str">
            <v>Private - LTCH</v>
          </cell>
          <cell r="J90" t="str">
            <v>Yes</v>
          </cell>
        </row>
        <row r="91">
          <cell r="A91" t="str">
            <v>100724700C</v>
          </cell>
          <cell r="E91" t="str">
            <v>010</v>
          </cell>
          <cell r="F91" t="str">
            <v>SPECIALTY HOSPITAL OF MIDWEST CITY</v>
          </cell>
          <cell r="G91" t="str">
            <v>MIDWEST CITY,OK 73110-8518</v>
          </cell>
          <cell r="H91" t="str">
            <v>73110</v>
          </cell>
          <cell r="I91" t="str">
            <v>Private - LTCH</v>
          </cell>
          <cell r="J91" t="str">
            <v>Yes</v>
          </cell>
        </row>
        <row r="92">
          <cell r="A92" t="str">
            <v>200265330A</v>
          </cell>
          <cell r="E92" t="str">
            <v>010</v>
          </cell>
          <cell r="F92" t="str">
            <v>NORTHEAST OKLAHOMA EYE INSTITUTE LLC</v>
          </cell>
          <cell r="G92" t="str">
            <v>TULSA,OK 74137-4200</v>
          </cell>
          <cell r="H92" t="str">
            <v>74137</v>
          </cell>
          <cell r="I92" t="str">
            <v>Private - Sp</v>
          </cell>
          <cell r="J92" t="str">
            <v>Yes</v>
          </cell>
        </row>
        <row r="93">
          <cell r="A93" t="str">
            <v>200108340A</v>
          </cell>
          <cell r="E93" t="str">
            <v>010</v>
          </cell>
          <cell r="F93" t="str">
            <v>ONECORE HEALTH</v>
          </cell>
          <cell r="G93" t="str">
            <v>OKLAHOMA CITY,OK 73109-</v>
          </cell>
          <cell r="H93" t="str">
            <v>73109</v>
          </cell>
          <cell r="I93" t="str">
            <v>Private - Sp</v>
          </cell>
          <cell r="J93" t="str">
            <v>Yes</v>
          </cell>
        </row>
        <row r="94">
          <cell r="A94" t="str">
            <v>200518600A</v>
          </cell>
          <cell r="E94" t="str">
            <v>010</v>
          </cell>
          <cell r="F94" t="str">
            <v>PAM SPECIALTY HOSPITAL OF TULSA</v>
          </cell>
          <cell r="G94" t="str">
            <v>TULSA,OK 74145-</v>
          </cell>
          <cell r="H94" t="str">
            <v>74145</v>
          </cell>
          <cell r="I94" t="str">
            <v>Private - Sp</v>
          </cell>
          <cell r="J94" t="str">
            <v>Yes</v>
          </cell>
        </row>
        <row r="95">
          <cell r="A95" t="str">
            <v>200530140A</v>
          </cell>
          <cell r="E95" t="str">
            <v>010</v>
          </cell>
          <cell r="F95" t="str">
            <v>TULSA - AMG SPECIALTY HOSPITAL</v>
          </cell>
          <cell r="G95" t="str">
            <v>TULSA,OK 74137-4200</v>
          </cell>
          <cell r="H95" t="str">
            <v>74137</v>
          </cell>
          <cell r="I95" t="str">
            <v>Private - Sp</v>
          </cell>
          <cell r="J95" t="str">
            <v>Yes</v>
          </cell>
        </row>
      </sheetData>
      <sheetData sheetId="5"/>
      <sheetData sheetId="6">
        <row r="2">
          <cell r="A2" t="str">
            <v xml:space="preserve">Billing ID </v>
          </cell>
          <cell r="B2" t="str">
            <v>Combined Provider ID</v>
          </cell>
          <cell r="C2" t="str">
            <v>Combined Provider ID</v>
          </cell>
          <cell r="D2" t="str">
            <v>Combined Provider ID</v>
          </cell>
          <cell r="E2" t="str">
            <v>﻿Spec</v>
          </cell>
          <cell r="F2" t="str">
            <v>Use DRG UPL Not Cost</v>
          </cell>
        </row>
        <row r="3">
          <cell r="A3" t="str">
            <v>100700790A</v>
          </cell>
          <cell r="E3" t="str">
            <v>014</v>
          </cell>
          <cell r="F3" t="str">
            <v>No</v>
          </cell>
        </row>
        <row r="4">
          <cell r="A4" t="str">
            <v>100262850D</v>
          </cell>
          <cell r="E4" t="str">
            <v>014</v>
          </cell>
          <cell r="F4" t="str">
            <v>No</v>
          </cell>
        </row>
        <row r="5">
          <cell r="A5" t="str">
            <v>100700760A</v>
          </cell>
          <cell r="E5" t="str">
            <v>014</v>
          </cell>
          <cell r="F5" t="str">
            <v>No</v>
          </cell>
        </row>
        <row r="6">
          <cell r="A6" t="str">
            <v>100699690A</v>
          </cell>
          <cell r="E6" t="str">
            <v>014</v>
          </cell>
          <cell r="F6" t="str">
            <v>No</v>
          </cell>
        </row>
        <row r="7">
          <cell r="A7" t="str">
            <v>100700720A</v>
          </cell>
          <cell r="E7" t="str">
            <v>010</v>
          </cell>
          <cell r="F7" t="str">
            <v>Yes</v>
          </cell>
        </row>
        <row r="8">
          <cell r="A8" t="str">
            <v>100700740A</v>
          </cell>
          <cell r="E8" t="str">
            <v>014</v>
          </cell>
          <cell r="F8" t="str">
            <v>No</v>
          </cell>
        </row>
        <row r="9">
          <cell r="A9" t="str">
            <v>200234090B</v>
          </cell>
          <cell r="E9" t="str">
            <v>014</v>
          </cell>
          <cell r="F9" t="str">
            <v>No</v>
          </cell>
        </row>
        <row r="10">
          <cell r="A10" t="str">
            <v>100749570S</v>
          </cell>
          <cell r="B10" t="str">
            <v>100749570Y</v>
          </cell>
          <cell r="C10" t="str">
            <v>100749570Z</v>
          </cell>
          <cell r="E10" t="str">
            <v>010</v>
          </cell>
          <cell r="F10" t="str">
            <v>Yes</v>
          </cell>
        </row>
        <row r="11">
          <cell r="A11" t="str">
            <v>100819200B</v>
          </cell>
          <cell r="E11" t="str">
            <v>014</v>
          </cell>
          <cell r="F11" t="str">
            <v>No</v>
          </cell>
        </row>
        <row r="12">
          <cell r="A12" t="str">
            <v>100700730A</v>
          </cell>
          <cell r="E12" t="str">
            <v>010</v>
          </cell>
          <cell r="F12" t="str">
            <v>Yes</v>
          </cell>
        </row>
        <row r="13">
          <cell r="A13" t="str">
            <v>100700880A</v>
          </cell>
          <cell r="E13" t="str">
            <v>010</v>
          </cell>
          <cell r="F13" t="str">
            <v>Yes</v>
          </cell>
        </row>
        <row r="14">
          <cell r="A14" t="str">
            <v>100700800A</v>
          </cell>
          <cell r="E14" t="str">
            <v>014</v>
          </cell>
          <cell r="F14" t="str">
            <v>No</v>
          </cell>
        </row>
        <row r="15">
          <cell r="A15" t="str">
            <v>100700820A</v>
          </cell>
          <cell r="E15" t="str">
            <v>010</v>
          </cell>
          <cell r="F15" t="str">
            <v>Yes</v>
          </cell>
        </row>
        <row r="16">
          <cell r="A16" t="str">
            <v>100700780B</v>
          </cell>
          <cell r="E16" t="str">
            <v>014</v>
          </cell>
          <cell r="F16" t="str">
            <v>Yes</v>
          </cell>
        </row>
        <row r="17">
          <cell r="A17" t="str">
            <v>100699660A</v>
          </cell>
          <cell r="E17" t="str">
            <v>014</v>
          </cell>
          <cell r="F17" t="str">
            <v>No</v>
          </cell>
        </row>
        <row r="18">
          <cell r="A18" t="str">
            <v>200539880B</v>
          </cell>
          <cell r="E18" t="str">
            <v>014</v>
          </cell>
          <cell r="F18" t="str">
            <v>No</v>
          </cell>
        </row>
        <row r="19">
          <cell r="A19" t="str">
            <v>100699350A</v>
          </cell>
          <cell r="E19" t="str">
            <v>010</v>
          </cell>
          <cell r="F19" t="str">
            <v>Yes</v>
          </cell>
        </row>
        <row r="20">
          <cell r="A20" t="str">
            <v>100700120Q</v>
          </cell>
          <cell r="E20" t="str">
            <v>014</v>
          </cell>
          <cell r="F20" t="str">
            <v>No</v>
          </cell>
        </row>
        <row r="21">
          <cell r="A21" t="str">
            <v>100700860A</v>
          </cell>
          <cell r="E21" t="str">
            <v>010</v>
          </cell>
          <cell r="F21" t="str">
            <v>Yes</v>
          </cell>
        </row>
        <row r="22">
          <cell r="A22" t="str">
            <v>100818200B</v>
          </cell>
          <cell r="E22" t="str">
            <v>010</v>
          </cell>
          <cell r="F22" t="str">
            <v>Yes</v>
          </cell>
        </row>
        <row r="23">
          <cell r="A23" t="str">
            <v>100710530D</v>
          </cell>
          <cell r="E23" t="str">
            <v>010</v>
          </cell>
          <cell r="F23" t="str">
            <v>Yes</v>
          </cell>
        </row>
        <row r="24">
          <cell r="A24" t="str">
            <v>100699630A</v>
          </cell>
          <cell r="E24" t="str">
            <v>010</v>
          </cell>
          <cell r="F24" t="str">
            <v>Yes</v>
          </cell>
        </row>
        <row r="25">
          <cell r="A25" t="str">
            <v>100699960A</v>
          </cell>
          <cell r="E25" t="str">
            <v>014</v>
          </cell>
          <cell r="F25" t="str">
            <v>No</v>
          </cell>
        </row>
        <row r="26">
          <cell r="A26" t="str">
            <v>100700690A</v>
          </cell>
          <cell r="B26" t="str">
            <v>100700690Q</v>
          </cell>
          <cell r="C26" t="str">
            <v>100700690R</v>
          </cell>
          <cell r="E26" t="str">
            <v>010</v>
          </cell>
          <cell r="F26" t="str">
            <v>Yes</v>
          </cell>
        </row>
        <row r="27">
          <cell r="A27" t="str">
            <v>100700680A</v>
          </cell>
          <cell r="B27" t="str">
            <v>100700680I</v>
          </cell>
          <cell r="E27" t="str">
            <v>010</v>
          </cell>
          <cell r="F27" t="str">
            <v>Yes</v>
          </cell>
        </row>
        <row r="28">
          <cell r="A28" t="str">
            <v>100700250A</v>
          </cell>
          <cell r="E28" t="str">
            <v>014</v>
          </cell>
          <cell r="F28" t="str">
            <v>No</v>
          </cell>
        </row>
        <row r="29">
          <cell r="A29" t="str">
            <v>100699890A</v>
          </cell>
          <cell r="E29" t="str">
            <v>010</v>
          </cell>
          <cell r="F29" t="str">
            <v>Yes</v>
          </cell>
        </row>
        <row r="30">
          <cell r="A30" t="str">
            <v>100690120A</v>
          </cell>
          <cell r="E30" t="str">
            <v>010</v>
          </cell>
          <cell r="F30" t="str">
            <v>No</v>
          </cell>
        </row>
        <row r="31">
          <cell r="A31" t="str">
            <v>100700900A</v>
          </cell>
          <cell r="E31" t="str">
            <v>010</v>
          </cell>
          <cell r="F31" t="str">
            <v>Yes</v>
          </cell>
        </row>
        <row r="32">
          <cell r="A32" t="str">
            <v>100699900A</v>
          </cell>
          <cell r="E32" t="str">
            <v>010</v>
          </cell>
          <cell r="F32" t="str">
            <v>Yes</v>
          </cell>
        </row>
        <row r="33">
          <cell r="A33" t="str">
            <v>100700770A</v>
          </cell>
          <cell r="E33" t="str">
            <v>010</v>
          </cell>
          <cell r="F33" t="str">
            <v>Yes</v>
          </cell>
        </row>
        <row r="34">
          <cell r="A34" t="str">
            <v>100699820A</v>
          </cell>
          <cell r="E34" t="str">
            <v>014</v>
          </cell>
          <cell r="F34" t="str">
            <v>No</v>
          </cell>
        </row>
        <row r="35">
          <cell r="A35" t="str">
            <v>100700160A</v>
          </cell>
          <cell r="E35" t="str">
            <v>010</v>
          </cell>
          <cell r="F35" t="str">
            <v>Yes</v>
          </cell>
        </row>
        <row r="36">
          <cell r="A36" t="str">
            <v>100700190A</v>
          </cell>
          <cell r="E36" t="str">
            <v>010</v>
          </cell>
          <cell r="F36" t="str">
            <v>Yes</v>
          </cell>
        </row>
        <row r="37">
          <cell r="A37" t="str">
            <v>100699830A</v>
          </cell>
          <cell r="E37" t="str">
            <v>010</v>
          </cell>
          <cell r="F37" t="str">
            <v>Yes</v>
          </cell>
        </row>
        <row r="38">
          <cell r="A38" t="str">
            <v>100699950A</v>
          </cell>
          <cell r="E38" t="str">
            <v>010</v>
          </cell>
          <cell r="F38" t="str">
            <v>Yes</v>
          </cell>
        </row>
        <row r="39">
          <cell r="A39" t="str">
            <v>200100890B</v>
          </cell>
          <cell r="E39" t="str">
            <v>010</v>
          </cell>
          <cell r="F39" t="str">
            <v>Yes</v>
          </cell>
        </row>
        <row r="40">
          <cell r="A40" t="str">
            <v>100699870E</v>
          </cell>
          <cell r="E40" t="str">
            <v>014</v>
          </cell>
          <cell r="F40" t="str">
            <v>No</v>
          </cell>
        </row>
        <row r="43">
          <cell r="A43" t="str">
            <v>200439230A</v>
          </cell>
          <cell r="E43" t="str">
            <v>010</v>
          </cell>
          <cell r="F43" t="str">
            <v>Yes</v>
          </cell>
        </row>
        <row r="44">
          <cell r="A44" t="str">
            <v>100699370A</v>
          </cell>
          <cell r="B44" t="str">
            <v>100699370E</v>
          </cell>
          <cell r="E44" t="str">
            <v>010</v>
          </cell>
          <cell r="F44" t="str">
            <v>Yes</v>
          </cell>
        </row>
        <row r="45">
          <cell r="A45" t="str">
            <v>100696610B</v>
          </cell>
          <cell r="E45" t="str">
            <v>010</v>
          </cell>
          <cell r="F45" t="str">
            <v>Yes</v>
          </cell>
        </row>
        <row r="46">
          <cell r="A46" t="str">
            <v>200102450A</v>
          </cell>
          <cell r="E46" t="str">
            <v>010</v>
          </cell>
          <cell r="F46" t="str">
            <v>Yes</v>
          </cell>
        </row>
        <row r="47">
          <cell r="A47" t="str">
            <v>200573000A</v>
          </cell>
          <cell r="B47" t="str">
            <v>200272140B</v>
          </cell>
          <cell r="E47" t="str">
            <v>010</v>
          </cell>
          <cell r="F47" t="str">
            <v>Yes</v>
          </cell>
        </row>
        <row r="48">
          <cell r="A48" t="str">
            <v>100700010G</v>
          </cell>
          <cell r="E48" t="str">
            <v>010</v>
          </cell>
          <cell r="F48" t="str">
            <v>Yes</v>
          </cell>
        </row>
        <row r="49">
          <cell r="A49" t="str">
            <v>200259440A</v>
          </cell>
          <cell r="E49" t="str">
            <v>014</v>
          </cell>
          <cell r="F49" t="str">
            <v>No</v>
          </cell>
        </row>
        <row r="50">
          <cell r="A50" t="str">
            <v>100700120A</v>
          </cell>
          <cell r="B50" t="str">
            <v>100700120N</v>
          </cell>
          <cell r="E50" t="str">
            <v>010</v>
          </cell>
          <cell r="F50" t="str">
            <v>Yes</v>
          </cell>
        </row>
        <row r="51">
          <cell r="A51" t="str">
            <v>200311270A</v>
          </cell>
          <cell r="E51" t="str">
            <v>014</v>
          </cell>
          <cell r="F51" t="str">
            <v>No</v>
          </cell>
        </row>
        <row r="52">
          <cell r="A52" t="str">
            <v>100699410A</v>
          </cell>
          <cell r="E52" t="str">
            <v>010</v>
          </cell>
          <cell r="F52" t="str">
            <v>Yes</v>
          </cell>
        </row>
        <row r="53">
          <cell r="A53" t="str">
            <v>200313370A</v>
          </cell>
          <cell r="E53" t="str">
            <v>014</v>
          </cell>
          <cell r="F53" t="str">
            <v>No</v>
          </cell>
        </row>
        <row r="54">
          <cell r="A54" t="str">
            <v>200045700C</v>
          </cell>
          <cell r="B54" t="str">
            <v>200045700D</v>
          </cell>
          <cell r="E54" t="str">
            <v>010</v>
          </cell>
          <cell r="F54" t="str">
            <v>Yes</v>
          </cell>
        </row>
        <row r="55">
          <cell r="A55" t="str">
            <v>200435950A</v>
          </cell>
          <cell r="B55" t="str">
            <v>200435950B</v>
          </cell>
          <cell r="E55" t="str">
            <v>010</v>
          </cell>
          <cell r="F55" t="str">
            <v>Yes</v>
          </cell>
        </row>
        <row r="56">
          <cell r="A56" t="str">
            <v>200044190A</v>
          </cell>
          <cell r="B56" t="str">
            <v>200044190D</v>
          </cell>
          <cell r="E56" t="str">
            <v>010</v>
          </cell>
          <cell r="F56" t="str">
            <v>Yes</v>
          </cell>
        </row>
        <row r="57">
          <cell r="A57" t="str">
            <v>200044210A</v>
          </cell>
          <cell r="B57" t="str">
            <v>200044210B</v>
          </cell>
          <cell r="E57" t="str">
            <v>010</v>
          </cell>
          <cell r="F57" t="str">
            <v>Yes</v>
          </cell>
        </row>
        <row r="58">
          <cell r="A58" t="str">
            <v>100806400C</v>
          </cell>
          <cell r="E58" t="str">
            <v>010</v>
          </cell>
          <cell r="F58" t="str">
            <v>Yes</v>
          </cell>
        </row>
        <row r="59">
          <cell r="A59" t="str">
            <v>100699500A</v>
          </cell>
          <cell r="E59" t="str">
            <v>010</v>
          </cell>
          <cell r="F59" t="str">
            <v>Yes</v>
          </cell>
        </row>
        <row r="60">
          <cell r="A60" t="str">
            <v>100700610A</v>
          </cell>
          <cell r="E60" t="str">
            <v>010</v>
          </cell>
          <cell r="F60" t="str">
            <v>Yes</v>
          </cell>
        </row>
        <row r="61">
          <cell r="A61" t="str">
            <v>100699700A</v>
          </cell>
          <cell r="E61" t="str">
            <v>010</v>
          </cell>
          <cell r="F61" t="str">
            <v>Yes</v>
          </cell>
        </row>
        <row r="62">
          <cell r="A62" t="str">
            <v>200405550A</v>
          </cell>
          <cell r="E62" t="str">
            <v>010</v>
          </cell>
          <cell r="F62" t="str">
            <v>Yes</v>
          </cell>
        </row>
        <row r="63">
          <cell r="A63" t="str">
            <v>100699440A</v>
          </cell>
          <cell r="B63" t="str">
            <v>100699440N</v>
          </cell>
          <cell r="E63" t="str">
            <v>010</v>
          </cell>
          <cell r="F63" t="str">
            <v>Yes</v>
          </cell>
        </row>
        <row r="64">
          <cell r="A64" t="str">
            <v>100700200A</v>
          </cell>
          <cell r="B64" t="str">
            <v>100700200R</v>
          </cell>
          <cell r="C64" t="str">
            <v>100700200S</v>
          </cell>
          <cell r="E64" t="str">
            <v>010</v>
          </cell>
          <cell r="F64" t="str">
            <v>Yes</v>
          </cell>
        </row>
        <row r="65">
          <cell r="A65" t="str">
            <v>100699490A</v>
          </cell>
          <cell r="B65" t="str">
            <v>100699490K</v>
          </cell>
          <cell r="C65" t="str">
            <v>100699490J</v>
          </cell>
          <cell r="E65" t="str">
            <v>010</v>
          </cell>
          <cell r="F65" t="str">
            <v>Yes</v>
          </cell>
        </row>
        <row r="66">
          <cell r="A66" t="str">
            <v>100700460A</v>
          </cell>
          <cell r="E66" t="str">
            <v>014</v>
          </cell>
          <cell r="F66" t="str">
            <v>No</v>
          </cell>
        </row>
        <row r="67">
          <cell r="A67" t="str">
            <v>100699420A</v>
          </cell>
          <cell r="E67" t="str">
            <v>010</v>
          </cell>
          <cell r="F67" t="str">
            <v>Yes</v>
          </cell>
        </row>
        <row r="68">
          <cell r="A68" t="str">
            <v>100700440A</v>
          </cell>
          <cell r="B68" t="str">
            <v>100700440F</v>
          </cell>
          <cell r="E68" t="str">
            <v>014</v>
          </cell>
          <cell r="F68" t="str">
            <v>Yes</v>
          </cell>
        </row>
        <row r="69">
          <cell r="A69" t="str">
            <v>100774650D</v>
          </cell>
          <cell r="E69" t="str">
            <v>014</v>
          </cell>
          <cell r="F69" t="str">
            <v>No</v>
          </cell>
        </row>
        <row r="70">
          <cell r="A70" t="str">
            <v>200735850A</v>
          </cell>
          <cell r="E70" t="str">
            <v>010</v>
          </cell>
          <cell r="F70" t="str">
            <v>Yes</v>
          </cell>
        </row>
        <row r="71">
          <cell r="A71" t="str">
            <v>100700920A</v>
          </cell>
          <cell r="E71" t="str">
            <v>010</v>
          </cell>
          <cell r="F71" t="str">
            <v>Yes</v>
          </cell>
        </row>
        <row r="72">
          <cell r="A72" t="str">
            <v>100700030A</v>
          </cell>
          <cell r="B72" t="str">
            <v>100700030I</v>
          </cell>
          <cell r="E72" t="str">
            <v>010</v>
          </cell>
          <cell r="F72" t="str">
            <v>Yes</v>
          </cell>
        </row>
        <row r="73">
          <cell r="A73" t="str">
            <v>100699390A</v>
          </cell>
          <cell r="E73" t="str">
            <v>010</v>
          </cell>
          <cell r="F73" t="str">
            <v>Yes</v>
          </cell>
        </row>
        <row r="74">
          <cell r="A74" t="str">
            <v>200509290A</v>
          </cell>
          <cell r="B74" t="str">
            <v>200509290E</v>
          </cell>
          <cell r="E74" t="str">
            <v>010</v>
          </cell>
          <cell r="F74" t="str">
            <v>Yes</v>
          </cell>
        </row>
        <row r="75">
          <cell r="A75" t="str">
            <v>100262320C</v>
          </cell>
          <cell r="B75" t="str">
            <v>100262320G</v>
          </cell>
          <cell r="E75" t="str">
            <v>010</v>
          </cell>
          <cell r="F75" t="str">
            <v>Yes</v>
          </cell>
        </row>
        <row r="76">
          <cell r="A76" t="str">
            <v>200320810D</v>
          </cell>
          <cell r="E76" t="str">
            <v>010</v>
          </cell>
          <cell r="F76" t="str">
            <v>Yes</v>
          </cell>
        </row>
        <row r="77">
          <cell r="A77" t="str">
            <v>200320810D</v>
          </cell>
          <cell r="E77" t="str">
            <v>010</v>
          </cell>
          <cell r="F77" t="str">
            <v>Yes</v>
          </cell>
        </row>
        <row r="78">
          <cell r="A78" t="str">
            <v>200226190A</v>
          </cell>
          <cell r="E78" t="str">
            <v>010</v>
          </cell>
          <cell r="F78" t="str">
            <v>No</v>
          </cell>
        </row>
        <row r="79">
          <cell r="A79" t="str">
            <v>200521810B</v>
          </cell>
          <cell r="E79" t="str">
            <v>014</v>
          </cell>
          <cell r="F79" t="str">
            <v>No</v>
          </cell>
        </row>
        <row r="80">
          <cell r="A80" t="str">
            <v>200425410C</v>
          </cell>
          <cell r="E80" t="str">
            <v>014</v>
          </cell>
          <cell r="F80" t="str">
            <v>No</v>
          </cell>
        </row>
        <row r="81">
          <cell r="A81" t="str">
            <v>200318440B</v>
          </cell>
          <cell r="E81" t="str">
            <v>014</v>
          </cell>
          <cell r="F81" t="str">
            <v>No</v>
          </cell>
        </row>
        <row r="82">
          <cell r="A82" t="str">
            <v>200490030A</v>
          </cell>
          <cell r="E82" t="str">
            <v>014</v>
          </cell>
          <cell r="F82" t="str">
            <v>No</v>
          </cell>
        </row>
        <row r="83">
          <cell r="A83" t="str">
            <v>100700490A</v>
          </cell>
          <cell r="B83" t="str">
            <v>100700490I</v>
          </cell>
          <cell r="E83" t="str">
            <v>010</v>
          </cell>
          <cell r="F83" t="str">
            <v>Yes</v>
          </cell>
        </row>
        <row r="84">
          <cell r="A84" t="str">
            <v>100699360A</v>
          </cell>
          <cell r="E84" t="str">
            <v>010</v>
          </cell>
          <cell r="F84" t="str">
            <v>Yes</v>
          </cell>
        </row>
        <row r="85">
          <cell r="A85" t="str">
            <v>200035670C</v>
          </cell>
          <cell r="E85" t="str">
            <v>010</v>
          </cell>
          <cell r="F85" t="str">
            <v>Yes</v>
          </cell>
        </row>
        <row r="86">
          <cell r="A86" t="str">
            <v>200280620A</v>
          </cell>
          <cell r="E86" t="str">
            <v>010</v>
          </cell>
          <cell r="F86" t="str">
            <v>Yes</v>
          </cell>
        </row>
        <row r="87">
          <cell r="A87" t="str">
            <v>200242900A</v>
          </cell>
          <cell r="E87" t="str">
            <v>010</v>
          </cell>
          <cell r="F87" t="str">
            <v>Yes</v>
          </cell>
        </row>
        <row r="88">
          <cell r="A88" t="str">
            <v>100689210U</v>
          </cell>
          <cell r="E88" t="str">
            <v>010</v>
          </cell>
          <cell r="F88" t="str">
            <v>Yes</v>
          </cell>
        </row>
        <row r="89">
          <cell r="A89" t="str">
            <v>200231400B</v>
          </cell>
          <cell r="E89" t="str">
            <v>014</v>
          </cell>
          <cell r="F89" t="str">
            <v>No</v>
          </cell>
        </row>
        <row r="90">
          <cell r="A90" t="str">
            <v>200740630B</v>
          </cell>
          <cell r="B90" t="str">
            <v>100699750A</v>
          </cell>
          <cell r="E90" t="str">
            <v>014</v>
          </cell>
          <cell r="F90" t="str">
            <v>No</v>
          </cell>
        </row>
        <row r="91">
          <cell r="A91" t="str">
            <v>100699570A</v>
          </cell>
          <cell r="B91" t="str">
            <v>100699570N</v>
          </cell>
          <cell r="E91" t="str">
            <v>010</v>
          </cell>
          <cell r="F91" t="str">
            <v>Yes</v>
          </cell>
        </row>
        <row r="92">
          <cell r="A92" t="str">
            <v>100700450A</v>
          </cell>
          <cell r="E92" t="str">
            <v>014</v>
          </cell>
          <cell r="F92" t="str">
            <v>Yes</v>
          </cell>
        </row>
        <row r="93">
          <cell r="A93" t="str">
            <v>200196450C</v>
          </cell>
          <cell r="E93" t="str">
            <v>010</v>
          </cell>
          <cell r="F93" t="str">
            <v>Yes</v>
          </cell>
        </row>
        <row r="94">
          <cell r="A94" t="str">
            <v>100697950B</v>
          </cell>
          <cell r="B94" t="str">
            <v>100697950I</v>
          </cell>
          <cell r="C94" t="str">
            <v>100697950H</v>
          </cell>
          <cell r="E94" t="str">
            <v>010</v>
          </cell>
          <cell r="F94" t="str">
            <v>Yes</v>
          </cell>
        </row>
        <row r="95">
          <cell r="A95" t="str">
            <v>100699540A</v>
          </cell>
          <cell r="B95" t="str">
            <v>100699540T</v>
          </cell>
          <cell r="C95" t="str">
            <v>100699540U</v>
          </cell>
          <cell r="E95" t="str">
            <v>010</v>
          </cell>
          <cell r="F95" t="str">
            <v>Yes</v>
          </cell>
        </row>
        <row r="96">
          <cell r="A96" t="str">
            <v>200310990A</v>
          </cell>
          <cell r="E96" t="str">
            <v>010</v>
          </cell>
          <cell r="F96" t="str">
            <v>Yes</v>
          </cell>
        </row>
        <row r="97">
          <cell r="A97" t="str">
            <v>100699400A</v>
          </cell>
          <cell r="B97" t="str">
            <v>100699400I</v>
          </cell>
          <cell r="E97" t="str">
            <v>010</v>
          </cell>
          <cell r="F97" t="str">
            <v>Yes</v>
          </cell>
        </row>
        <row r="98">
          <cell r="A98" t="str">
            <v>200106410A</v>
          </cell>
          <cell r="E98" t="str">
            <v>010</v>
          </cell>
          <cell r="F98" t="str">
            <v>Yes</v>
          </cell>
        </row>
        <row r="99">
          <cell r="A99" t="str">
            <v>100699550A</v>
          </cell>
          <cell r="E99" t="str">
            <v>014</v>
          </cell>
          <cell r="F99" t="str">
            <v>No</v>
          </cell>
        </row>
        <row r="100">
          <cell r="A100" t="str">
            <v>100690020A</v>
          </cell>
          <cell r="B100" t="str">
            <v>100690020C</v>
          </cell>
          <cell r="E100" t="str">
            <v>010</v>
          </cell>
          <cell r="F100" t="str">
            <v>Yes</v>
          </cell>
        </row>
        <row r="101">
          <cell r="A101" t="str">
            <v>200125010B</v>
          </cell>
          <cell r="E101" t="str">
            <v>014</v>
          </cell>
          <cell r="F101" t="str">
            <v>No</v>
          </cell>
        </row>
        <row r="102">
          <cell r="A102" t="str">
            <v>200292720A</v>
          </cell>
          <cell r="E102" t="str">
            <v>010</v>
          </cell>
          <cell r="F102" t="str">
            <v>Yes</v>
          </cell>
        </row>
        <row r="103">
          <cell r="A103" t="str">
            <v>200125200B</v>
          </cell>
          <cell r="E103" t="str">
            <v>014</v>
          </cell>
          <cell r="F103" t="str">
            <v>No</v>
          </cell>
        </row>
        <row r="104">
          <cell r="A104" t="str">
            <v>100740840B</v>
          </cell>
          <cell r="E104" t="str">
            <v>010</v>
          </cell>
          <cell r="F104" t="str">
            <v>Yes</v>
          </cell>
        </row>
        <row r="105">
          <cell r="A105" t="str">
            <v>200019120A</v>
          </cell>
          <cell r="E105" t="str">
            <v>010</v>
          </cell>
          <cell r="F105" t="str">
            <v>Yes</v>
          </cell>
        </row>
        <row r="106">
          <cell r="A106" t="str">
            <v>200285100B</v>
          </cell>
          <cell r="E106" t="str">
            <v>013</v>
          </cell>
          <cell r="F106" t="str">
            <v>No</v>
          </cell>
        </row>
        <row r="107">
          <cell r="A107" t="str">
            <v>200285100C</v>
          </cell>
          <cell r="E107" t="str">
            <v>015</v>
          </cell>
          <cell r="F107" t="str">
            <v>No</v>
          </cell>
        </row>
        <row r="108">
          <cell r="A108" t="str">
            <v>100697950L</v>
          </cell>
          <cell r="E108" t="str">
            <v>013</v>
          </cell>
          <cell r="F108" t="str">
            <v>No</v>
          </cell>
        </row>
        <row r="109">
          <cell r="A109" t="str">
            <v>100699540I</v>
          </cell>
          <cell r="E109" t="str">
            <v>015</v>
          </cell>
          <cell r="F109" t="str">
            <v>No</v>
          </cell>
        </row>
        <row r="110">
          <cell r="A110" t="str">
            <v>100699540H</v>
          </cell>
          <cell r="E110" t="str">
            <v>013</v>
          </cell>
          <cell r="F110" t="str">
            <v>No</v>
          </cell>
        </row>
        <row r="111">
          <cell r="A111" t="str">
            <v>100689250A</v>
          </cell>
          <cell r="E111" t="str">
            <v>013</v>
          </cell>
          <cell r="F111" t="str">
            <v>No</v>
          </cell>
        </row>
        <row r="112">
          <cell r="A112" t="str">
            <v>100689250B</v>
          </cell>
          <cell r="E112" t="str">
            <v>015</v>
          </cell>
          <cell r="F112" t="str">
            <v>No</v>
          </cell>
        </row>
        <row r="113">
          <cell r="A113" t="str">
            <v>200668710A</v>
          </cell>
          <cell r="E113" t="str">
            <v>010</v>
          </cell>
          <cell r="F113" t="str">
            <v>Yes</v>
          </cell>
        </row>
        <row r="114">
          <cell r="A114" t="str">
            <v>200700900A</v>
          </cell>
          <cell r="B114" t="str">
            <v>100700630G</v>
          </cell>
          <cell r="C114" t="str">
            <v>100700630H</v>
          </cell>
          <cell r="E114" t="str">
            <v>010</v>
          </cell>
          <cell r="F114" t="str">
            <v>Yes</v>
          </cell>
        </row>
        <row r="115">
          <cell r="A115" t="str">
            <v>200702430B</v>
          </cell>
          <cell r="B115" t="str">
            <v>100261400G</v>
          </cell>
          <cell r="C115" t="str">
            <v>100261400B</v>
          </cell>
          <cell r="E115" t="str">
            <v>010</v>
          </cell>
          <cell r="F115" t="str">
            <v>Yes</v>
          </cell>
        </row>
        <row r="116">
          <cell r="A116" t="str">
            <v>200085660H</v>
          </cell>
          <cell r="E116" t="str">
            <v>011</v>
          </cell>
          <cell r="F116" t="str">
            <v>No</v>
          </cell>
        </row>
        <row r="117">
          <cell r="A117" t="str">
            <v>100700380P</v>
          </cell>
          <cell r="E117" t="str">
            <v>011</v>
          </cell>
          <cell r="F117" t="str">
            <v>No</v>
          </cell>
        </row>
        <row r="118">
          <cell r="A118" t="str">
            <v>100738360L</v>
          </cell>
          <cell r="E118" t="str">
            <v>011</v>
          </cell>
          <cell r="F118" t="str">
            <v>No</v>
          </cell>
        </row>
        <row r="119">
          <cell r="A119" t="str">
            <v>100701680L</v>
          </cell>
          <cell r="E119" t="str">
            <v>011</v>
          </cell>
          <cell r="F119" t="str">
            <v>No</v>
          </cell>
        </row>
        <row r="120">
          <cell r="A120" t="str">
            <v>200673510E</v>
          </cell>
          <cell r="B120" t="str">
            <v>100701710B</v>
          </cell>
          <cell r="E120" t="str">
            <v>013</v>
          </cell>
          <cell r="F120" t="str">
            <v>No</v>
          </cell>
        </row>
        <row r="121">
          <cell r="A121" t="str">
            <v>200080160A</v>
          </cell>
          <cell r="E121" t="str">
            <v>010</v>
          </cell>
          <cell r="F121" t="str">
            <v>Yes</v>
          </cell>
        </row>
        <row r="122">
          <cell r="A122" t="str">
            <v>200119790A</v>
          </cell>
          <cell r="E122" t="str">
            <v>010</v>
          </cell>
          <cell r="F122" t="str">
            <v>Yes</v>
          </cell>
        </row>
        <row r="123">
          <cell r="A123" t="str">
            <v>200347120A</v>
          </cell>
          <cell r="E123" t="str">
            <v>010</v>
          </cell>
          <cell r="F123" t="str">
            <v>Yes</v>
          </cell>
        </row>
        <row r="124">
          <cell r="A124" t="str">
            <v>100689350A</v>
          </cell>
          <cell r="E124" t="str">
            <v>010</v>
          </cell>
          <cell r="F124" t="str">
            <v>Yes</v>
          </cell>
        </row>
        <row r="125">
          <cell r="A125" t="str">
            <v>200224040B</v>
          </cell>
          <cell r="E125" t="str">
            <v>010</v>
          </cell>
          <cell r="F125" t="str">
            <v>Yes</v>
          </cell>
        </row>
        <row r="126">
          <cell r="A126" t="str">
            <v>100724700C</v>
          </cell>
          <cell r="E126" t="str">
            <v>010</v>
          </cell>
          <cell r="F126" t="str">
            <v>Yes</v>
          </cell>
        </row>
        <row r="127">
          <cell r="A127" t="str">
            <v>100677110F</v>
          </cell>
          <cell r="E127" t="str">
            <v>015</v>
          </cell>
          <cell r="F127" t="str">
            <v>No</v>
          </cell>
        </row>
        <row r="128">
          <cell r="A128" t="str">
            <v>100806400X</v>
          </cell>
          <cell r="E128" t="str">
            <v>010</v>
          </cell>
          <cell r="F128" t="str">
            <v>Yes</v>
          </cell>
        </row>
        <row r="129">
          <cell r="A129" t="str">
            <v>200479750A</v>
          </cell>
          <cell r="E129" t="str">
            <v>012</v>
          </cell>
          <cell r="F129" t="str">
            <v>No</v>
          </cell>
        </row>
        <row r="130">
          <cell r="A130" t="str">
            <v>200028650A</v>
          </cell>
          <cell r="E130" t="str">
            <v>012</v>
          </cell>
          <cell r="F130" t="str">
            <v>No</v>
          </cell>
        </row>
        <row r="131">
          <cell r="A131" t="str">
            <v>100746230B</v>
          </cell>
          <cell r="E131" t="str">
            <v>010</v>
          </cell>
          <cell r="F131" t="str">
            <v>Yes</v>
          </cell>
        </row>
        <row r="132">
          <cell r="A132" t="str">
            <v>100745350B</v>
          </cell>
          <cell r="E132" t="str">
            <v>010</v>
          </cell>
          <cell r="F132" t="str">
            <v>Yes</v>
          </cell>
        </row>
        <row r="133">
          <cell r="A133" t="str">
            <v>200069370A</v>
          </cell>
          <cell r="E133" t="str">
            <v>010</v>
          </cell>
          <cell r="F133" t="str">
            <v>Yes</v>
          </cell>
        </row>
        <row r="134">
          <cell r="A134" t="str">
            <v>200066700A</v>
          </cell>
          <cell r="E134" t="str">
            <v>010</v>
          </cell>
          <cell r="F134" t="str">
            <v>Yes</v>
          </cell>
        </row>
        <row r="135">
          <cell r="A135" t="str">
            <v>200009170A</v>
          </cell>
          <cell r="E135" t="str">
            <v>010</v>
          </cell>
          <cell r="F135" t="str">
            <v>Yes</v>
          </cell>
        </row>
        <row r="136">
          <cell r="A136" t="str">
            <v>100747140B</v>
          </cell>
          <cell r="E136" t="str">
            <v>010</v>
          </cell>
          <cell r="F136" t="str">
            <v>Yes</v>
          </cell>
        </row>
        <row r="137">
          <cell r="A137" t="str">
            <v>200108340A</v>
          </cell>
          <cell r="E137" t="str">
            <v>010</v>
          </cell>
          <cell r="F137" t="str">
            <v>Yes</v>
          </cell>
        </row>
        <row r="138">
          <cell r="A138" t="str">
            <v>100748450B</v>
          </cell>
          <cell r="E138" t="str">
            <v>010</v>
          </cell>
          <cell r="F138" t="str">
            <v>Yes</v>
          </cell>
        </row>
        <row r="139">
          <cell r="A139" t="str">
            <v>200518600A</v>
          </cell>
          <cell r="E139" t="str">
            <v>010</v>
          </cell>
          <cell r="F139" t="str">
            <v>Yes</v>
          </cell>
        </row>
        <row r="140">
          <cell r="A140" t="str">
            <v>200031310A</v>
          </cell>
          <cell r="E140" t="str">
            <v>010</v>
          </cell>
          <cell r="F140" t="str">
            <v>Yes</v>
          </cell>
        </row>
        <row r="141">
          <cell r="A141" t="str">
            <v>100700530A</v>
          </cell>
          <cell r="E141" t="str">
            <v>010</v>
          </cell>
          <cell r="F141" t="str">
            <v>Yes</v>
          </cell>
        </row>
        <row r="142">
          <cell r="A142" t="str">
            <v>200530140A</v>
          </cell>
          <cell r="E142" t="str">
            <v>010</v>
          </cell>
          <cell r="F142" t="str">
            <v>Yes</v>
          </cell>
        </row>
        <row r="143">
          <cell r="A143" t="str">
            <v>200006260A</v>
          </cell>
          <cell r="E143" t="str">
            <v>010</v>
          </cell>
          <cell r="F143" t="str">
            <v>Yes</v>
          </cell>
        </row>
        <row r="146">
          <cell r="A146" t="str">
            <v>100700640A</v>
          </cell>
          <cell r="E146" t="str">
            <v>011</v>
          </cell>
          <cell r="F146" t="str">
            <v>No</v>
          </cell>
        </row>
        <row r="147">
          <cell r="A147" t="str">
            <v>100690030A</v>
          </cell>
          <cell r="E147" t="str">
            <v>011</v>
          </cell>
          <cell r="F147" t="str">
            <v>No</v>
          </cell>
        </row>
        <row r="148">
          <cell r="A148" t="str">
            <v>100700660A</v>
          </cell>
          <cell r="E148" t="str">
            <v>011</v>
          </cell>
          <cell r="F148" t="str">
            <v>No</v>
          </cell>
        </row>
        <row r="149">
          <cell r="A149" t="str">
            <v>100704080A</v>
          </cell>
          <cell r="E149" t="str">
            <v>011</v>
          </cell>
          <cell r="F149" t="str">
            <v>No</v>
          </cell>
        </row>
        <row r="150">
          <cell r="A150" t="str">
            <v>100700670A</v>
          </cell>
          <cell r="E150" t="str">
            <v>012</v>
          </cell>
          <cell r="F150" t="str">
            <v>No</v>
          </cell>
        </row>
      </sheetData>
      <sheetData sheetId="7">
        <row r="1">
          <cell r="B1" t="str">
            <v xml:space="preserve">Billing ID </v>
          </cell>
        </row>
      </sheetData>
      <sheetData sheetId="8" refreshError="1"/>
      <sheetData sheetId="9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essment"/>
      <sheetName val="CAH 101% of cost"/>
      <sheetName val="Hosp Pmnts (all hospitals)"/>
      <sheetName val="UPL Gap Summary sfy17"/>
      <sheetName val="DRG UPL SFY17 Combined"/>
      <sheetName val="INPT SHOPP Cost UPL SFY2017"/>
      <sheetName val="OUTPT SHOPP Cost UPL SFY2017"/>
      <sheetName val="Cost UPL SFY17 Combine"/>
      <sheetName val="CCR SHOPP 17"/>
      <sheetName val="HCRIS CR data"/>
      <sheetName val="Sheet1"/>
    </sheetNames>
    <sheetDataSet>
      <sheetData sheetId="0">
        <row r="86">
          <cell r="AD86">
            <v>503831089.84582675</v>
          </cell>
        </row>
      </sheetData>
      <sheetData sheetId="1">
        <row r="41">
          <cell r="AN41">
            <v>1697800</v>
          </cell>
          <cell r="AT41">
            <v>18653230</v>
          </cell>
        </row>
      </sheetData>
      <sheetData sheetId="2">
        <row r="1">
          <cell r="J1" t="str">
            <v>G200000_01700_00100</v>
          </cell>
          <cell r="K1" t="str">
            <v>G200000_01800_00100</v>
          </cell>
          <cell r="L1" t="str">
            <v>G200000_01900_00100</v>
          </cell>
          <cell r="M1" t="str">
            <v>G200000_01800_00200</v>
          </cell>
          <cell r="N1" t="str">
            <v>G200000_01900_00200</v>
          </cell>
          <cell r="O1" t="str">
            <v>G200000_02800_00300</v>
          </cell>
          <cell r="P1" t="str">
            <v>G300000_00300_00100</v>
          </cell>
          <cell r="AJ1">
            <v>0.03</v>
          </cell>
          <cell r="AO1" t="str">
            <v>Inpatient Pool</v>
          </cell>
          <cell r="AP1">
            <v>390673427.32354552</v>
          </cell>
          <cell r="AV1" t="str">
            <v>Outpatient Pool</v>
          </cell>
          <cell r="AW1">
            <v>92806632.522281244</v>
          </cell>
        </row>
        <row r="2">
          <cell r="A2" t="str">
            <v>Medicaid Prov ID</v>
          </cell>
          <cell r="B2" t="str">
            <v>Hosp Name</v>
          </cell>
          <cell r="C2" t="str">
            <v>Use DRG UPL Not Cost</v>
          </cell>
          <cell r="D2" t="str">
            <v>Hospital Class</v>
          </cell>
          <cell r="E2" t="str">
            <v>CR Months</v>
          </cell>
          <cell r="F2" t="str">
            <v>Medicare Prov ID</v>
          </cell>
          <cell r="G2" t="str">
            <v>Hosp FY Begin</v>
          </cell>
          <cell r="H2" t="str">
            <v>Hosp FY End</v>
          </cell>
          <cell r="I2" t="str">
            <v>Flag</v>
          </cell>
          <cell r="J2" t="str">
            <v>total inpatient routine care services</v>
          </cell>
          <cell r="K2" t="str">
            <v>ancillary services inpatient</v>
          </cell>
          <cell r="L2" t="str">
            <v>outpatient services inpatient</v>
          </cell>
          <cell r="M2" t="str">
            <v>ancillary services outpatient</v>
          </cell>
          <cell r="N2" t="str">
            <v>outpatient services outpatient</v>
          </cell>
          <cell r="O2" t="str">
            <v>total patient revenues</v>
          </cell>
          <cell r="P2" t="str">
            <v>net patient revenues</v>
          </cell>
          <cell r="Q2" t="str">
            <v>Annualized if applicable</v>
          </cell>
          <cell r="R2" t="str">
            <v>G2, Col 1, Ln 17</v>
          </cell>
          <cell r="S2" t="str">
            <v>G2, Col 1, Ln 18</v>
          </cell>
          <cell r="T2" t="str">
            <v>G2, Col 1, Ln 19</v>
          </cell>
          <cell r="U2" t="str">
            <v>G2, Col 2, Ln 18</v>
          </cell>
          <cell r="V2" t="str">
            <v>G2, Col 2, Ln 19</v>
          </cell>
          <cell r="X2" t="str">
            <v>Total Patient Revenue</v>
          </cell>
          <cell r="Z2" t="str">
            <v>G3, Col 1, Ln 1</v>
          </cell>
          <cell r="AA2" t="str">
            <v>G3, Col 1, Ln 3</v>
          </cell>
          <cell r="AC2" t="str">
            <v>Gross Hosp Revenue</v>
          </cell>
          <cell r="AD2" t="str">
            <v>Net Inpt Revenue</v>
          </cell>
          <cell r="AE2" t="str">
            <v>Net Outpt Revenue</v>
          </cell>
          <cell r="AF2" t="str">
            <v>Gross Inpt Revenue</v>
          </cell>
          <cell r="AG2" t="str">
            <v>Gross Outpt Revenue</v>
          </cell>
          <cell r="AH2" t="str">
            <v>check</v>
          </cell>
          <cell r="AI2" t="str">
            <v xml:space="preserve">Net Patient  Revenue (TAX BASE) </v>
          </cell>
          <cell r="AJ2" t="str">
            <v>Total Provider Fee (3.00%)</v>
          </cell>
          <cell r="AK2" t="str">
            <v>Taxed</v>
          </cell>
          <cell r="AL2" t="str">
            <v>Total Payments</v>
          </cell>
          <cell r="AM2" t="str">
            <v>Medicaid IP Payments</v>
          </cell>
          <cell r="AN2" t="str">
            <v>Inpatient Pro Rata Share</v>
          </cell>
          <cell r="AO2" t="str">
            <v>Inpatient UPL Gap (over)/under cost</v>
          </cell>
          <cell r="AP2" t="str">
            <v>Inpatient Hospital Access Payment</v>
          </cell>
          <cell r="AQ2" t="str">
            <v>CAH Payments (Inpatient)</v>
          </cell>
          <cell r="AR2" t="str">
            <v>Inpatient UPL Gap Remaining (Over) / Under cost</v>
          </cell>
          <cell r="AT2" t="str">
            <v>Medicaid OP Payments</v>
          </cell>
          <cell r="AU2" t="str">
            <v>Outpatient Pro Rata Share</v>
          </cell>
          <cell r="AV2" t="str">
            <v>Outpatient UPL Gap (over)/under cost</v>
          </cell>
          <cell r="AW2" t="str">
            <v>Outpatient Hospital Access Payments</v>
          </cell>
          <cell r="AX2" t="str">
            <v>CAH Payments (Outpatient)</v>
          </cell>
          <cell r="AY2" t="str">
            <v>Outpatient UPL Gap Remaining (Over) / Under cost</v>
          </cell>
        </row>
        <row r="4">
          <cell r="B4" t="str">
            <v>Private Taxed</v>
          </cell>
        </row>
        <row r="5">
          <cell r="A5" t="str">
            <v>200439230A</v>
          </cell>
          <cell r="B5" t="str">
            <v>AHS SOUTHCREST HOSPITAL LLC (AHS HILLCREST SOUTH)</v>
          </cell>
          <cell r="C5" t="str">
            <v>Yes</v>
          </cell>
          <cell r="D5">
            <v>1</v>
          </cell>
          <cell r="E5">
            <v>12</v>
          </cell>
          <cell r="F5">
            <v>370202</v>
          </cell>
          <cell r="G5">
            <v>42370</v>
          </cell>
          <cell r="H5">
            <v>42735</v>
          </cell>
          <cell r="I5">
            <v>1</v>
          </cell>
          <cell r="J5">
            <v>52540719</v>
          </cell>
          <cell r="K5">
            <v>274922155</v>
          </cell>
          <cell r="L5">
            <v>12536319</v>
          </cell>
          <cell r="M5">
            <v>275082189</v>
          </cell>
          <cell r="N5">
            <v>40073942</v>
          </cell>
          <cell r="O5">
            <v>655155324</v>
          </cell>
          <cell r="P5">
            <v>168528675</v>
          </cell>
          <cell r="R5">
            <v>52540719</v>
          </cell>
          <cell r="S5">
            <v>274922155</v>
          </cell>
          <cell r="T5">
            <v>12536319</v>
          </cell>
          <cell r="U5">
            <v>275082189</v>
          </cell>
          <cell r="V5">
            <v>40073942</v>
          </cell>
          <cell r="X5">
            <v>655155324</v>
          </cell>
          <cell r="Z5">
            <v>655155324</v>
          </cell>
          <cell r="AA5">
            <v>168528675</v>
          </cell>
          <cell r="AC5">
            <v>655155324</v>
          </cell>
          <cell r="AD5">
            <v>87459586.144428968</v>
          </cell>
          <cell r="AE5">
            <v>81069088.855571017</v>
          </cell>
          <cell r="AF5">
            <v>339999193</v>
          </cell>
          <cell r="AG5">
            <v>315156131</v>
          </cell>
          <cell r="AH5">
            <v>0</v>
          </cell>
          <cell r="AI5">
            <v>168528675</v>
          </cell>
          <cell r="AJ5">
            <v>5055860.25</v>
          </cell>
          <cell r="AK5">
            <v>1</v>
          </cell>
          <cell r="AL5">
            <v>10504042.071176311</v>
          </cell>
          <cell r="AM5">
            <v>7054457.9900000002</v>
          </cell>
          <cell r="AN5">
            <v>1.9616835258134943E-2</v>
          </cell>
          <cell r="AO5">
            <v>5753448.9271799941</v>
          </cell>
          <cell r="AP5">
            <v>6624010</v>
          </cell>
          <cell r="AQ5">
            <v>0</v>
          </cell>
          <cell r="AR5">
            <v>-870561.07282000594</v>
          </cell>
          <cell r="AT5">
            <v>3449584.0811763103</v>
          </cell>
          <cell r="AU5">
            <v>2.131328414850572E-2</v>
          </cell>
          <cell r="AV5">
            <v>512024.16595042124</v>
          </cell>
          <cell r="AW5">
            <v>1700352</v>
          </cell>
          <cell r="AX5">
            <v>0</v>
          </cell>
          <cell r="AY5">
            <v>-1188327.8340495788</v>
          </cell>
        </row>
        <row r="6">
          <cell r="A6" t="str">
            <v>100696610B</v>
          </cell>
          <cell r="B6" t="str">
            <v>ALLIANCE HEALTH DURANT (MED. CTR. OF SOUTHEASTERN OKLAHOMA)</v>
          </cell>
          <cell r="C6" t="str">
            <v>Yes</v>
          </cell>
          <cell r="D6">
            <v>1</v>
          </cell>
          <cell r="E6">
            <v>12</v>
          </cell>
          <cell r="F6">
            <v>370014</v>
          </cell>
          <cell r="G6">
            <v>42278</v>
          </cell>
          <cell r="H6">
            <v>42643</v>
          </cell>
          <cell r="I6">
            <v>1</v>
          </cell>
          <cell r="J6">
            <v>49988987</v>
          </cell>
          <cell r="K6">
            <v>339845865</v>
          </cell>
          <cell r="L6">
            <v>0</v>
          </cell>
          <cell r="M6">
            <v>405796757</v>
          </cell>
          <cell r="N6">
            <v>0</v>
          </cell>
          <cell r="O6">
            <v>796432683</v>
          </cell>
          <cell r="P6">
            <v>91490703</v>
          </cell>
          <cell r="R6">
            <v>49988987</v>
          </cell>
          <cell r="S6">
            <v>339845865</v>
          </cell>
          <cell r="T6">
            <v>0</v>
          </cell>
          <cell r="U6">
            <v>405796757</v>
          </cell>
          <cell r="V6">
            <v>0</v>
          </cell>
          <cell r="X6">
            <v>795631609</v>
          </cell>
          <cell r="Z6">
            <v>796432683</v>
          </cell>
          <cell r="AA6">
            <v>91490703</v>
          </cell>
          <cell r="AC6">
            <v>795631609</v>
          </cell>
          <cell r="AD6">
            <v>44782522.647153787</v>
          </cell>
          <cell r="AE6">
            <v>46616156.475650527</v>
          </cell>
          <cell r="AF6">
            <v>389834852</v>
          </cell>
          <cell r="AG6">
            <v>405796757</v>
          </cell>
          <cell r="AH6">
            <v>0</v>
          </cell>
          <cell r="AI6">
            <v>91398679.122804314</v>
          </cell>
          <cell r="AJ6">
            <v>2741960.3736841292</v>
          </cell>
          <cell r="AK6">
            <v>1</v>
          </cell>
          <cell r="AL6">
            <v>11326216.623768432</v>
          </cell>
          <cell r="AM6">
            <v>6903645.0300000003</v>
          </cell>
          <cell r="AN6">
            <v>1.9197458887150035E-2</v>
          </cell>
          <cell r="AO6">
            <v>7213651.4685463188</v>
          </cell>
          <cell r="AP6">
            <v>6482399</v>
          </cell>
          <cell r="AQ6">
            <v>0</v>
          </cell>
          <cell r="AR6">
            <v>731252.46854631882</v>
          </cell>
          <cell r="AT6">
            <v>4422571.5937684318</v>
          </cell>
          <cell r="AU6">
            <v>2.7324895647406235E-2</v>
          </cell>
          <cell r="AV6">
            <v>924990.41490848362</v>
          </cell>
          <cell r="AW6">
            <v>2179952</v>
          </cell>
          <cell r="AX6">
            <v>0</v>
          </cell>
          <cell r="AY6">
            <v>-1254961.5850915164</v>
          </cell>
        </row>
        <row r="7">
          <cell r="A7" t="str">
            <v>100699370A</v>
          </cell>
          <cell r="B7" t="str">
            <v>ALLIANCEHEALTH DEACONESS (DEACONESS HOSPITAL)</v>
          </cell>
          <cell r="C7" t="str">
            <v>Yes</v>
          </cell>
          <cell r="D7">
            <v>1</v>
          </cell>
          <cell r="E7">
            <v>12</v>
          </cell>
          <cell r="F7">
            <v>370032</v>
          </cell>
          <cell r="G7">
            <v>42309</v>
          </cell>
          <cell r="H7">
            <v>42674</v>
          </cell>
          <cell r="I7">
            <v>1</v>
          </cell>
          <cell r="J7">
            <v>23398286</v>
          </cell>
          <cell r="K7">
            <v>292353671</v>
          </cell>
          <cell r="L7">
            <v>0</v>
          </cell>
          <cell r="M7">
            <v>0</v>
          </cell>
          <cell r="N7">
            <v>429431830</v>
          </cell>
          <cell r="O7">
            <v>745183787</v>
          </cell>
          <cell r="P7">
            <v>115531831</v>
          </cell>
          <cell r="R7">
            <v>23398286</v>
          </cell>
          <cell r="S7">
            <v>292353671</v>
          </cell>
          <cell r="T7">
            <v>0</v>
          </cell>
          <cell r="U7">
            <v>0</v>
          </cell>
          <cell r="V7">
            <v>429431830</v>
          </cell>
          <cell r="X7">
            <v>745183787</v>
          </cell>
          <cell r="Z7">
            <v>745183787</v>
          </cell>
          <cell r="AA7">
            <v>115531831</v>
          </cell>
          <cell r="AC7">
            <v>745183787</v>
          </cell>
          <cell r="AD7">
            <v>48953563.36307846</v>
          </cell>
          <cell r="AE7">
            <v>66578267.63692154</v>
          </cell>
          <cell r="AF7">
            <v>315751957</v>
          </cell>
          <cell r="AG7">
            <v>429431830</v>
          </cell>
          <cell r="AH7">
            <v>0</v>
          </cell>
          <cell r="AI7">
            <v>115531831</v>
          </cell>
          <cell r="AJ7">
            <v>3465954.9299999997</v>
          </cell>
          <cell r="AK7">
            <v>1</v>
          </cell>
          <cell r="AL7">
            <v>8673659.6138054505</v>
          </cell>
          <cell r="AM7">
            <v>5463585.2300000004</v>
          </cell>
          <cell r="AN7">
            <v>1.5192981732631923E-2</v>
          </cell>
          <cell r="AO7">
            <v>4857376.3426978644</v>
          </cell>
          <cell r="AP7">
            <v>5130209</v>
          </cell>
          <cell r="AQ7">
            <v>0</v>
          </cell>
          <cell r="AR7">
            <v>-272832.6573021356</v>
          </cell>
          <cell r="AT7">
            <v>3210074.3838054505</v>
          </cell>
          <cell r="AU7">
            <v>1.9833471476524978E-2</v>
          </cell>
          <cell r="AV7">
            <v>2005580.3376359744</v>
          </cell>
          <cell r="AW7">
            <v>1582294</v>
          </cell>
          <cell r="AX7">
            <v>0</v>
          </cell>
          <cell r="AY7">
            <v>423286.3376359744</v>
          </cell>
        </row>
        <row r="8">
          <cell r="A8" t="str">
            <v>200102450A</v>
          </cell>
          <cell r="B8" t="str">
            <v>BAILEY MEDICAL CENTER LLC</v>
          </cell>
          <cell r="C8" t="str">
            <v>Yes</v>
          </cell>
          <cell r="D8">
            <v>1</v>
          </cell>
          <cell r="E8">
            <v>12</v>
          </cell>
          <cell r="F8">
            <v>370228</v>
          </cell>
          <cell r="G8">
            <v>42370</v>
          </cell>
          <cell r="H8">
            <v>42735</v>
          </cell>
          <cell r="I8">
            <v>1</v>
          </cell>
          <cell r="J8">
            <v>3489381</v>
          </cell>
          <cell r="K8">
            <v>41654893</v>
          </cell>
          <cell r="L8">
            <v>1290260</v>
          </cell>
          <cell r="M8">
            <v>103633278</v>
          </cell>
          <cell r="N8">
            <v>24259410</v>
          </cell>
          <cell r="O8">
            <v>174541521</v>
          </cell>
          <cell r="P8">
            <v>44435690</v>
          </cell>
          <cell r="R8">
            <v>3489381</v>
          </cell>
          <cell r="S8">
            <v>41654893</v>
          </cell>
          <cell r="T8">
            <v>1290260</v>
          </cell>
          <cell r="U8">
            <v>103633278</v>
          </cell>
          <cell r="V8">
            <v>24259410</v>
          </cell>
          <cell r="X8">
            <v>174327222</v>
          </cell>
          <cell r="Z8">
            <v>174541521</v>
          </cell>
          <cell r="AA8">
            <v>44435690</v>
          </cell>
          <cell r="AC8">
            <v>174327222</v>
          </cell>
          <cell r="AD8">
            <v>11821545.64883424</v>
          </cell>
          <cell r="AE8">
            <v>32559586.994974796</v>
          </cell>
          <cell r="AF8">
            <v>46434534</v>
          </cell>
          <cell r="AG8">
            <v>127892688</v>
          </cell>
          <cell r="AH8">
            <v>0</v>
          </cell>
          <cell r="AI8">
            <v>44381132.643809035</v>
          </cell>
          <cell r="AJ8">
            <v>1331433.9793142711</v>
          </cell>
          <cell r="AK8">
            <v>1</v>
          </cell>
          <cell r="AL8">
            <v>2089033.6736950828</v>
          </cell>
          <cell r="AM8">
            <v>673750.41</v>
          </cell>
          <cell r="AN8">
            <v>1.8735458935054022E-3</v>
          </cell>
          <cell r="AO8">
            <v>783671.52907768136</v>
          </cell>
          <cell r="AP8">
            <v>632640</v>
          </cell>
          <cell r="AQ8">
            <v>0</v>
          </cell>
          <cell r="AR8">
            <v>151031.52907768136</v>
          </cell>
          <cell r="AT8">
            <v>1415283.2636950826</v>
          </cell>
          <cell r="AU8">
            <v>8.7443395029443045E-3</v>
          </cell>
          <cell r="AV8">
            <v>742445.56759275519</v>
          </cell>
          <cell r="AW8">
            <v>697615</v>
          </cell>
          <cell r="AX8">
            <v>0</v>
          </cell>
          <cell r="AY8">
            <v>44830.567592755193</v>
          </cell>
        </row>
        <row r="9">
          <cell r="A9" t="str">
            <v>200573000A</v>
          </cell>
          <cell r="B9" t="str">
            <v>BRISTOW ENDEAVOR HEALTHCARE, LLC</v>
          </cell>
          <cell r="C9" t="str">
            <v>Yes</v>
          </cell>
          <cell r="D9">
            <v>1</v>
          </cell>
          <cell r="E9">
            <v>12</v>
          </cell>
          <cell r="F9">
            <v>370041</v>
          </cell>
          <cell r="G9">
            <v>42370</v>
          </cell>
          <cell r="H9">
            <v>42735</v>
          </cell>
          <cell r="I9">
            <v>1</v>
          </cell>
          <cell r="J9">
            <v>18708342</v>
          </cell>
          <cell r="K9">
            <v>138177924</v>
          </cell>
          <cell r="L9">
            <v>835714</v>
          </cell>
          <cell r="M9">
            <v>36867200</v>
          </cell>
          <cell r="N9">
            <v>10777179</v>
          </cell>
          <cell r="O9">
            <v>205366359</v>
          </cell>
          <cell r="P9">
            <v>48257640</v>
          </cell>
          <cell r="R9">
            <v>18708342</v>
          </cell>
          <cell r="S9">
            <v>138177924</v>
          </cell>
          <cell r="T9">
            <v>835714</v>
          </cell>
          <cell r="U9">
            <v>36867200</v>
          </cell>
          <cell r="V9">
            <v>10777179</v>
          </cell>
          <cell r="X9">
            <v>205366359</v>
          </cell>
          <cell r="Z9">
            <v>205366359</v>
          </cell>
          <cell r="AA9">
            <v>48257640</v>
          </cell>
          <cell r="AC9">
            <v>205366359</v>
          </cell>
          <cell r="AD9">
            <v>37062012.337313727</v>
          </cell>
          <cell r="AE9">
            <v>11195627.662686272</v>
          </cell>
          <cell r="AF9">
            <v>157721980</v>
          </cell>
          <cell r="AG9">
            <v>47644379</v>
          </cell>
          <cell r="AH9">
            <v>0</v>
          </cell>
          <cell r="AI9">
            <v>48257640</v>
          </cell>
          <cell r="AJ9">
            <v>1447729.2</v>
          </cell>
          <cell r="AK9">
            <v>1</v>
          </cell>
          <cell r="AL9">
            <v>3966546.9432267933</v>
          </cell>
          <cell r="AM9">
            <v>1710693.37</v>
          </cell>
          <cell r="AN9">
            <v>4.7570472549477447E-3</v>
          </cell>
          <cell r="AO9">
            <v>786903.08882486261</v>
          </cell>
          <cell r="AP9">
            <v>1606310</v>
          </cell>
          <cell r="AQ9">
            <v>0</v>
          </cell>
          <cell r="AR9">
            <v>-819406.91117513739</v>
          </cell>
          <cell r="AT9">
            <v>2255853.5732267932</v>
          </cell>
          <cell r="AU9">
            <v>1.3937810203254825E-2</v>
          </cell>
          <cell r="AV9">
            <v>1267911.5082118968</v>
          </cell>
          <cell r="AW9">
            <v>1111944</v>
          </cell>
          <cell r="AX9">
            <v>0</v>
          </cell>
          <cell r="AY9">
            <v>155967.50821189675</v>
          </cell>
        </row>
        <row r="10">
          <cell r="A10" t="str">
            <v>100701410A</v>
          </cell>
          <cell r="B10" t="str">
            <v>BROOKHAVEN HOSPITAL</v>
          </cell>
          <cell r="C10" t="str">
            <v>No</v>
          </cell>
          <cell r="D10">
            <v>1</v>
          </cell>
          <cell r="E10">
            <v>12</v>
          </cell>
          <cell r="F10">
            <v>374012</v>
          </cell>
          <cell r="G10">
            <v>42370</v>
          </cell>
          <cell r="H10">
            <v>42735</v>
          </cell>
          <cell r="I10">
            <v>1</v>
          </cell>
          <cell r="J10">
            <v>37862648</v>
          </cell>
          <cell r="K10">
            <v>12265936</v>
          </cell>
          <cell r="L10">
            <v>0</v>
          </cell>
          <cell r="M10">
            <v>177670</v>
          </cell>
          <cell r="N10">
            <v>2138</v>
          </cell>
          <cell r="O10">
            <v>50308392</v>
          </cell>
          <cell r="P10">
            <v>18842485</v>
          </cell>
          <cell r="R10">
            <v>37862648</v>
          </cell>
          <cell r="S10">
            <v>12265936</v>
          </cell>
          <cell r="T10">
            <v>0</v>
          </cell>
          <cell r="U10">
            <v>177670</v>
          </cell>
          <cell r="V10">
            <v>2138</v>
          </cell>
          <cell r="X10">
            <v>50308392</v>
          </cell>
          <cell r="Z10">
            <v>50308392</v>
          </cell>
          <cell r="AA10">
            <v>18842485</v>
          </cell>
          <cell r="AC10">
            <v>50308392</v>
          </cell>
          <cell r="AD10">
            <v>18775139.783661541</v>
          </cell>
          <cell r="AE10">
            <v>67345.216338458995</v>
          </cell>
          <cell r="AF10">
            <v>50128584</v>
          </cell>
          <cell r="AG10">
            <v>179808</v>
          </cell>
          <cell r="AH10">
            <v>0</v>
          </cell>
          <cell r="AI10">
            <v>18842485</v>
          </cell>
          <cell r="AJ10">
            <v>565274.54999999993</v>
          </cell>
          <cell r="AK10">
            <v>1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</row>
        <row r="11">
          <cell r="A11" t="str">
            <v>200085660H</v>
          </cell>
          <cell r="B11" t="str">
            <v>CEDAR RIDGE HOSPITAL</v>
          </cell>
          <cell r="C11" t="str">
            <v>No</v>
          </cell>
          <cell r="D11">
            <v>1</v>
          </cell>
          <cell r="E11">
            <v>12</v>
          </cell>
          <cell r="F11">
            <v>374023</v>
          </cell>
          <cell r="G11">
            <v>42370</v>
          </cell>
          <cell r="H11">
            <v>42735</v>
          </cell>
          <cell r="I11">
            <v>1</v>
          </cell>
          <cell r="J11">
            <v>25886612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25886612</v>
          </cell>
          <cell r="P11">
            <v>17457114</v>
          </cell>
          <cell r="R11">
            <v>25886612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X11">
            <v>25886612</v>
          </cell>
          <cell r="Z11">
            <v>25886612</v>
          </cell>
          <cell r="AA11">
            <v>17457114</v>
          </cell>
          <cell r="AC11">
            <v>25886612</v>
          </cell>
          <cell r="AD11">
            <v>17457114</v>
          </cell>
          <cell r="AE11">
            <v>0</v>
          </cell>
          <cell r="AF11">
            <v>25886612</v>
          </cell>
          <cell r="AG11">
            <v>0</v>
          </cell>
          <cell r="AH11">
            <v>0</v>
          </cell>
          <cell r="AI11">
            <v>17457114</v>
          </cell>
          <cell r="AJ11">
            <v>523713.42</v>
          </cell>
          <cell r="AK11">
            <v>1</v>
          </cell>
          <cell r="AL11">
            <v>2389262.6800000006</v>
          </cell>
          <cell r="AM11">
            <v>2389262.6800000006</v>
          </cell>
          <cell r="AN11">
            <v>6.6439934079145311E-3</v>
          </cell>
          <cell r="AO11">
            <v>-170966.54443339421</v>
          </cell>
          <cell r="AP11">
            <v>2243475</v>
          </cell>
          <cell r="AQ11">
            <v>0</v>
          </cell>
          <cell r="AR11">
            <v>-2414441.5444333944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</row>
        <row r="12">
          <cell r="A12" t="str">
            <v>100700010G</v>
          </cell>
          <cell r="B12" t="str">
            <v>CLINTON HMA LLC</v>
          </cell>
          <cell r="C12" t="str">
            <v>Yes</v>
          </cell>
          <cell r="D12">
            <v>1</v>
          </cell>
          <cell r="E12">
            <v>12</v>
          </cell>
          <cell r="F12">
            <v>370029</v>
          </cell>
          <cell r="G12">
            <v>42095</v>
          </cell>
          <cell r="H12">
            <v>42460</v>
          </cell>
          <cell r="I12">
            <v>1</v>
          </cell>
          <cell r="J12">
            <v>3687182</v>
          </cell>
          <cell r="K12">
            <v>16691552</v>
          </cell>
          <cell r="L12">
            <v>1068549</v>
          </cell>
          <cell r="M12">
            <v>39588598</v>
          </cell>
          <cell r="N12">
            <v>7841837</v>
          </cell>
          <cell r="O12">
            <v>70667340</v>
          </cell>
          <cell r="P12">
            <v>20677482</v>
          </cell>
          <cell r="R12">
            <v>3687182</v>
          </cell>
          <cell r="S12">
            <v>16691552</v>
          </cell>
          <cell r="T12">
            <v>1068549</v>
          </cell>
          <cell r="U12">
            <v>39588598</v>
          </cell>
          <cell r="V12">
            <v>7841837</v>
          </cell>
          <cell r="X12">
            <v>68877718</v>
          </cell>
          <cell r="Z12">
            <v>70667340</v>
          </cell>
          <cell r="AA12">
            <v>20677482</v>
          </cell>
          <cell r="AC12">
            <v>68877718</v>
          </cell>
          <cell r="AD12">
            <v>6275541.2639191747</v>
          </cell>
          <cell r="AE12">
            <v>13878291.810115818</v>
          </cell>
          <cell r="AF12">
            <v>21447283</v>
          </cell>
          <cell r="AG12">
            <v>47430435</v>
          </cell>
          <cell r="AH12">
            <v>0</v>
          </cell>
          <cell r="AI12">
            <v>20153833.074034993</v>
          </cell>
          <cell r="AJ12">
            <v>604614.99222104973</v>
          </cell>
          <cell r="AK12">
            <v>1</v>
          </cell>
          <cell r="AL12">
            <v>2120754.938000978</v>
          </cell>
          <cell r="AM12">
            <v>1218041.3799999999</v>
          </cell>
          <cell r="AN12">
            <v>3.3870946744487367E-3</v>
          </cell>
          <cell r="AO12">
            <v>1550130.8301188541</v>
          </cell>
          <cell r="AP12">
            <v>1143719</v>
          </cell>
          <cell r="AQ12">
            <v>0</v>
          </cell>
          <cell r="AR12">
            <v>406411.83011885406</v>
          </cell>
          <cell r="AT12">
            <v>902713.5580009782</v>
          </cell>
          <cell r="AU12">
            <v>5.5774232816562241E-3</v>
          </cell>
          <cell r="AV12">
            <v>630248.54205544281</v>
          </cell>
          <cell r="AW12">
            <v>444961</v>
          </cell>
          <cell r="AX12">
            <v>0</v>
          </cell>
          <cell r="AY12">
            <v>185287.54205544281</v>
          </cell>
        </row>
        <row r="13">
          <cell r="A13" t="str">
            <v>100700120A</v>
          </cell>
          <cell r="B13" t="str">
            <v>DUNCAN REGIONAL HOSPITAL</v>
          </cell>
          <cell r="C13" t="str">
            <v>Yes</v>
          </cell>
          <cell r="D13">
            <v>1</v>
          </cell>
          <cell r="E13">
            <v>12</v>
          </cell>
          <cell r="F13">
            <v>370023</v>
          </cell>
          <cell r="G13">
            <v>42186</v>
          </cell>
          <cell r="H13">
            <v>42551</v>
          </cell>
          <cell r="I13">
            <v>1</v>
          </cell>
          <cell r="J13">
            <v>26676439</v>
          </cell>
          <cell r="K13">
            <v>78392252</v>
          </cell>
          <cell r="L13">
            <v>3286719</v>
          </cell>
          <cell r="M13">
            <v>168356267</v>
          </cell>
          <cell r="N13">
            <v>25262369</v>
          </cell>
          <cell r="O13">
            <v>306013080</v>
          </cell>
          <cell r="P13">
            <v>86938322</v>
          </cell>
          <cell r="R13">
            <v>26676439</v>
          </cell>
          <cell r="S13">
            <v>78392252</v>
          </cell>
          <cell r="T13">
            <v>3286719</v>
          </cell>
          <cell r="U13">
            <v>168356267</v>
          </cell>
          <cell r="V13">
            <v>25262369</v>
          </cell>
          <cell r="X13">
            <v>301974046</v>
          </cell>
          <cell r="Z13">
            <v>306013080</v>
          </cell>
          <cell r="AA13">
            <v>86938322</v>
          </cell>
          <cell r="AC13">
            <v>301974046</v>
          </cell>
          <cell r="AD13">
            <v>30783774.095610619</v>
          </cell>
          <cell r="AE13">
            <v>55007058.266165592</v>
          </cell>
          <cell r="AF13">
            <v>108355410</v>
          </cell>
          <cell r="AG13">
            <v>193618636</v>
          </cell>
          <cell r="AH13">
            <v>0</v>
          </cell>
          <cell r="AI13">
            <v>85790832.361776203</v>
          </cell>
          <cell r="AJ13">
            <v>2573724.9708532859</v>
          </cell>
          <cell r="AK13">
            <v>1</v>
          </cell>
          <cell r="AL13">
            <v>7730845.5885104761</v>
          </cell>
          <cell r="AM13">
            <v>3468601.7199999997</v>
          </cell>
          <cell r="AN13">
            <v>9.6453885775175611E-3</v>
          </cell>
          <cell r="AO13">
            <v>3348002.787549478</v>
          </cell>
          <cell r="AP13">
            <v>3256955</v>
          </cell>
          <cell r="AQ13">
            <v>0</v>
          </cell>
          <cell r="AR13">
            <v>91047.787549478002</v>
          </cell>
          <cell r="AT13">
            <v>4262243.8685104763</v>
          </cell>
          <cell r="AU13">
            <v>2.6334309453565401E-2</v>
          </cell>
          <cell r="AV13">
            <v>907783.95862076525</v>
          </cell>
          <cell r="AW13">
            <v>2100924</v>
          </cell>
          <cell r="AX13">
            <v>0</v>
          </cell>
          <cell r="AY13">
            <v>-1193140.0413792348</v>
          </cell>
        </row>
        <row r="14">
          <cell r="A14" t="str">
            <v>100699410A</v>
          </cell>
          <cell r="B14" t="str">
            <v>GREAT PLAINS REGIONAL MEDICAL CENTER</v>
          </cell>
          <cell r="C14" t="str">
            <v>Yes</v>
          </cell>
          <cell r="D14">
            <v>1</v>
          </cell>
          <cell r="E14">
            <v>12</v>
          </cell>
          <cell r="F14">
            <v>370019</v>
          </cell>
          <cell r="G14">
            <v>42186</v>
          </cell>
          <cell r="H14">
            <v>42551</v>
          </cell>
          <cell r="I14">
            <v>1</v>
          </cell>
          <cell r="J14">
            <v>7915551</v>
          </cell>
          <cell r="K14">
            <v>30554400</v>
          </cell>
          <cell r="L14">
            <v>1191600</v>
          </cell>
          <cell r="M14">
            <v>65761954</v>
          </cell>
          <cell r="N14">
            <v>8457651</v>
          </cell>
          <cell r="O14">
            <v>133454765</v>
          </cell>
          <cell r="P14">
            <v>40528085</v>
          </cell>
          <cell r="R14">
            <v>7915551</v>
          </cell>
          <cell r="S14">
            <v>30554400</v>
          </cell>
          <cell r="T14">
            <v>1191600</v>
          </cell>
          <cell r="U14">
            <v>65761954</v>
          </cell>
          <cell r="V14">
            <v>8457651</v>
          </cell>
          <cell r="X14">
            <v>113881156</v>
          </cell>
          <cell r="Z14">
            <v>133454765</v>
          </cell>
          <cell r="AA14">
            <v>40528085</v>
          </cell>
          <cell r="AC14">
            <v>113881156</v>
          </cell>
          <cell r="AD14">
            <v>12044580.874724368</v>
          </cell>
          <cell r="AE14">
            <v>22539311.054996241</v>
          </cell>
          <cell r="AF14">
            <v>39661551</v>
          </cell>
          <cell r="AG14">
            <v>74219605</v>
          </cell>
          <cell r="AH14">
            <v>0</v>
          </cell>
          <cell r="AI14">
            <v>34583891.929720603</v>
          </cell>
          <cell r="AJ14">
            <v>1037516.7578916181</v>
          </cell>
          <cell r="AK14">
            <v>1</v>
          </cell>
          <cell r="AL14">
            <v>2978803.4013136025</v>
          </cell>
          <cell r="AM14">
            <v>1273511.02</v>
          </cell>
          <cell r="AN14">
            <v>3.5413430647929047E-3</v>
          </cell>
          <cell r="AO14">
            <v>1386090.4457438071</v>
          </cell>
          <cell r="AP14">
            <v>1195804</v>
          </cell>
          <cell r="AQ14">
            <v>0</v>
          </cell>
          <cell r="AR14">
            <v>190286.44574380713</v>
          </cell>
          <cell r="AT14">
            <v>1705292.3813136024</v>
          </cell>
          <cell r="AU14">
            <v>1.0536163266043648E-2</v>
          </cell>
          <cell r="AV14">
            <v>502850.15005144803</v>
          </cell>
          <cell r="AW14">
            <v>840564</v>
          </cell>
          <cell r="AX14">
            <v>0</v>
          </cell>
          <cell r="AY14">
            <v>-337713.84994855197</v>
          </cell>
        </row>
        <row r="15">
          <cell r="A15" t="str">
            <v>200045700C</v>
          </cell>
          <cell r="B15" t="str">
            <v>HENRYETTA MEDICAL CENTER</v>
          </cell>
          <cell r="C15" t="str">
            <v>Yes</v>
          </cell>
          <cell r="D15">
            <v>1</v>
          </cell>
          <cell r="E15">
            <v>12</v>
          </cell>
          <cell r="F15">
            <v>370183</v>
          </cell>
          <cell r="G15">
            <v>42339</v>
          </cell>
          <cell r="H15">
            <v>42704</v>
          </cell>
          <cell r="I15">
            <v>1</v>
          </cell>
          <cell r="J15">
            <v>4820941</v>
          </cell>
          <cell r="K15">
            <v>6607172</v>
          </cell>
          <cell r="L15">
            <v>763794</v>
          </cell>
          <cell r="M15">
            <v>30384955</v>
          </cell>
          <cell r="N15">
            <v>13511553</v>
          </cell>
          <cell r="O15">
            <v>56088415</v>
          </cell>
          <cell r="P15">
            <v>15369971</v>
          </cell>
          <cell r="R15">
            <v>4820941</v>
          </cell>
          <cell r="S15">
            <v>6607172</v>
          </cell>
          <cell r="T15">
            <v>763794</v>
          </cell>
          <cell r="U15">
            <v>30384955</v>
          </cell>
          <cell r="V15">
            <v>13511553</v>
          </cell>
          <cell r="X15">
            <v>56088415</v>
          </cell>
          <cell r="Z15">
            <v>56088415</v>
          </cell>
          <cell r="AA15">
            <v>15369971</v>
          </cell>
          <cell r="AC15">
            <v>56088415</v>
          </cell>
          <cell r="AD15">
            <v>3340961.8906987654</v>
          </cell>
          <cell r="AE15">
            <v>12029009.109301236</v>
          </cell>
          <cell r="AF15">
            <v>12191907</v>
          </cell>
          <cell r="AG15">
            <v>43896508</v>
          </cell>
          <cell r="AH15">
            <v>0</v>
          </cell>
          <cell r="AI15">
            <v>15369971</v>
          </cell>
          <cell r="AJ15">
            <v>461099.13</v>
          </cell>
          <cell r="AK15">
            <v>1</v>
          </cell>
          <cell r="AL15">
            <v>1269962.4574496709</v>
          </cell>
          <cell r="AM15">
            <v>249491.96</v>
          </cell>
          <cell r="AN15">
            <v>6.9378011528128643E-4</v>
          </cell>
          <cell r="AO15">
            <v>262141.34977698748</v>
          </cell>
          <cell r="AP15">
            <v>234268</v>
          </cell>
          <cell r="AQ15">
            <v>0</v>
          </cell>
          <cell r="AR15">
            <v>27873.349776987481</v>
          </cell>
          <cell r="AT15">
            <v>1020470.4974496709</v>
          </cell>
          <cell r="AU15">
            <v>6.3049855186875737E-3</v>
          </cell>
          <cell r="AV15">
            <v>444826.40918507986</v>
          </cell>
          <cell r="AW15">
            <v>503005</v>
          </cell>
          <cell r="AX15">
            <v>0</v>
          </cell>
          <cell r="AY15">
            <v>-58178.590814920142</v>
          </cell>
        </row>
        <row r="16">
          <cell r="A16" t="str">
            <v>200435950A</v>
          </cell>
          <cell r="B16" t="str">
            <v>HILLCREST HOSPITAL CLAREMORE (AHS CLAREMORE REGIONAL HOSPITAL)</v>
          </cell>
          <cell r="C16" t="str">
            <v>Yes</v>
          </cell>
          <cell r="D16">
            <v>1</v>
          </cell>
          <cell r="E16">
            <v>12</v>
          </cell>
          <cell r="F16">
            <v>370039</v>
          </cell>
          <cell r="G16">
            <v>42309</v>
          </cell>
          <cell r="H16">
            <v>42674</v>
          </cell>
          <cell r="I16">
            <v>1</v>
          </cell>
          <cell r="J16">
            <v>18677197</v>
          </cell>
          <cell r="K16">
            <v>57883502</v>
          </cell>
          <cell r="L16">
            <v>5333566</v>
          </cell>
          <cell r="M16">
            <v>136646992</v>
          </cell>
          <cell r="N16">
            <v>33292785</v>
          </cell>
          <cell r="O16">
            <v>251834042</v>
          </cell>
          <cell r="P16">
            <v>62922633</v>
          </cell>
          <cell r="R16">
            <v>18677197</v>
          </cell>
          <cell r="S16">
            <v>57883502</v>
          </cell>
          <cell r="T16">
            <v>5333566</v>
          </cell>
          <cell r="U16">
            <v>136646992</v>
          </cell>
          <cell r="V16">
            <v>33292785</v>
          </cell>
          <cell r="X16">
            <v>251834042</v>
          </cell>
          <cell r="Z16">
            <v>251834042</v>
          </cell>
          <cell r="AA16">
            <v>62922633</v>
          </cell>
          <cell r="AC16">
            <v>251834042</v>
          </cell>
          <cell r="AD16">
            <v>20461899.195501715</v>
          </cell>
          <cell r="AE16">
            <v>42460733.804498285</v>
          </cell>
          <cell r="AF16">
            <v>81894265</v>
          </cell>
          <cell r="AG16">
            <v>169939777</v>
          </cell>
          <cell r="AH16">
            <v>0</v>
          </cell>
          <cell r="AI16">
            <v>62922633</v>
          </cell>
          <cell r="AJ16">
            <v>1887678.99</v>
          </cell>
          <cell r="AK16">
            <v>1</v>
          </cell>
          <cell r="AL16">
            <v>5189084.2590649752</v>
          </cell>
          <cell r="AM16">
            <v>2715257.8400000003</v>
          </cell>
          <cell r="AN16">
            <v>7.5505114363349311E-3</v>
          </cell>
          <cell r="AO16">
            <v>3365168.823652877</v>
          </cell>
          <cell r="AP16">
            <v>2549578</v>
          </cell>
          <cell r="AQ16">
            <v>0</v>
          </cell>
          <cell r="AR16">
            <v>815590.82365287701</v>
          </cell>
          <cell r="AT16">
            <v>2473826.4190649749</v>
          </cell>
          <cell r="AU16">
            <v>1.5284557257590549E-2</v>
          </cell>
          <cell r="AV16">
            <v>1004782.111062224</v>
          </cell>
          <cell r="AW16">
            <v>1219386</v>
          </cell>
          <cell r="AX16">
            <v>0</v>
          </cell>
          <cell r="AY16">
            <v>-214603.88893777598</v>
          </cell>
        </row>
        <row r="17">
          <cell r="A17" t="str">
            <v>200044190A</v>
          </cell>
          <cell r="B17" t="str">
            <v>HILLCREST HOSPITAL CUSHING (CUSHING REGIONAL HOSPITAL)</v>
          </cell>
          <cell r="C17" t="str">
            <v>Yes</v>
          </cell>
          <cell r="D17">
            <v>1</v>
          </cell>
          <cell r="E17">
            <v>12</v>
          </cell>
          <cell r="F17">
            <v>370099</v>
          </cell>
          <cell r="G17">
            <v>42339</v>
          </cell>
          <cell r="H17">
            <v>42704</v>
          </cell>
          <cell r="I17">
            <v>1</v>
          </cell>
          <cell r="J17">
            <v>7487207</v>
          </cell>
          <cell r="K17">
            <v>20345381</v>
          </cell>
          <cell r="L17">
            <v>3255578</v>
          </cell>
          <cell r="M17">
            <v>38112622</v>
          </cell>
          <cell r="N17">
            <v>15677700</v>
          </cell>
          <cell r="O17">
            <v>84878488</v>
          </cell>
          <cell r="P17">
            <v>25153365</v>
          </cell>
          <cell r="R17">
            <v>7487207</v>
          </cell>
          <cell r="S17">
            <v>20345381</v>
          </cell>
          <cell r="T17">
            <v>3255578</v>
          </cell>
          <cell r="U17">
            <v>38112622</v>
          </cell>
          <cell r="V17">
            <v>15677700</v>
          </cell>
          <cell r="X17">
            <v>84878488</v>
          </cell>
          <cell r="Z17">
            <v>84878488</v>
          </cell>
          <cell r="AA17">
            <v>25153365</v>
          </cell>
          <cell r="AC17">
            <v>84878488</v>
          </cell>
          <cell r="AD17">
            <v>9212840.6738182008</v>
          </cell>
          <cell r="AE17">
            <v>15940524.326181801</v>
          </cell>
          <cell r="AF17">
            <v>31088166</v>
          </cell>
          <cell r="AG17">
            <v>53790322</v>
          </cell>
          <cell r="AH17">
            <v>0</v>
          </cell>
          <cell r="AI17">
            <v>25153365</v>
          </cell>
          <cell r="AJ17">
            <v>754600.95</v>
          </cell>
          <cell r="AK17">
            <v>1</v>
          </cell>
          <cell r="AL17">
            <v>2276425.9766544905</v>
          </cell>
          <cell r="AM17">
            <v>1105376.4099999999</v>
          </cell>
          <cell r="AN17">
            <v>3.0737991443051493E-3</v>
          </cell>
          <cell r="AO17">
            <v>1226259.1114534179</v>
          </cell>
          <cell r="AP17">
            <v>1037929</v>
          </cell>
          <cell r="AQ17">
            <v>0</v>
          </cell>
          <cell r="AR17">
            <v>188330.11145341792</v>
          </cell>
          <cell r="AT17">
            <v>1171049.5666544905</v>
          </cell>
          <cell r="AU17">
            <v>7.2353395594232451E-3</v>
          </cell>
          <cell r="AV17">
            <v>676154.57346375519</v>
          </cell>
          <cell r="AW17">
            <v>577228</v>
          </cell>
          <cell r="AX17">
            <v>0</v>
          </cell>
          <cell r="AY17">
            <v>98926.573463755194</v>
          </cell>
        </row>
        <row r="18">
          <cell r="A18" t="str">
            <v>200044210A</v>
          </cell>
          <cell r="B18" t="str">
            <v>HILLCREST MEDICAL CENTER</v>
          </cell>
          <cell r="C18" t="str">
            <v>Yes</v>
          </cell>
          <cell r="D18">
            <v>1</v>
          </cell>
          <cell r="E18">
            <v>12</v>
          </cell>
          <cell r="F18">
            <v>370001</v>
          </cell>
          <cell r="G18">
            <v>42186</v>
          </cell>
          <cell r="H18">
            <v>42551</v>
          </cell>
          <cell r="I18">
            <v>1</v>
          </cell>
          <cell r="J18">
            <v>177289081</v>
          </cell>
          <cell r="K18">
            <v>1015381586</v>
          </cell>
          <cell r="L18">
            <v>42556606</v>
          </cell>
          <cell r="M18">
            <v>737036076</v>
          </cell>
          <cell r="N18">
            <v>81184208</v>
          </cell>
          <cell r="O18">
            <v>2054899838</v>
          </cell>
          <cell r="P18">
            <v>507987833</v>
          </cell>
          <cell r="R18">
            <v>177289081</v>
          </cell>
          <cell r="S18">
            <v>1015381586</v>
          </cell>
          <cell r="T18">
            <v>42556606</v>
          </cell>
          <cell r="U18">
            <v>737036076</v>
          </cell>
          <cell r="V18">
            <v>81184208</v>
          </cell>
          <cell r="X18">
            <v>2053447557</v>
          </cell>
          <cell r="Z18">
            <v>2054899838</v>
          </cell>
          <cell r="AA18">
            <v>507987833</v>
          </cell>
          <cell r="AC18">
            <v>2053447557</v>
          </cell>
          <cell r="AD18">
            <v>305358156.18365407</v>
          </cell>
          <cell r="AE18">
            <v>202270661.22616753</v>
          </cell>
          <cell r="AF18">
            <v>1235227273</v>
          </cell>
          <cell r="AG18">
            <v>818220284</v>
          </cell>
          <cell r="AH18">
            <v>0</v>
          </cell>
          <cell r="AI18">
            <v>507628817.40982163</v>
          </cell>
          <cell r="AJ18">
            <v>15228864.522294648</v>
          </cell>
          <cell r="AK18">
            <v>1</v>
          </cell>
          <cell r="AL18">
            <v>45498908.491523378</v>
          </cell>
          <cell r="AM18">
            <v>37440415.699999996</v>
          </cell>
          <cell r="AN18">
            <v>0.10411323844073085</v>
          </cell>
          <cell r="AO18">
            <v>39626069.983536802</v>
          </cell>
          <cell r="AP18">
            <v>35155879</v>
          </cell>
          <cell r="AQ18">
            <v>0</v>
          </cell>
          <cell r="AR18">
            <v>4470190.9835368022</v>
          </cell>
          <cell r="AT18">
            <v>8058492.7915233821</v>
          </cell>
          <cell r="AU18">
            <v>4.9789465231951976E-2</v>
          </cell>
          <cell r="AV18">
            <v>4486762.6649066992</v>
          </cell>
          <cell r="AW18">
            <v>3972153</v>
          </cell>
          <cell r="AX18">
            <v>0</v>
          </cell>
          <cell r="AY18">
            <v>514609.66490669921</v>
          </cell>
        </row>
        <row r="19">
          <cell r="A19" t="str">
            <v>100806400C</v>
          </cell>
          <cell r="B19" t="str">
            <v>INTEGRIS BAPTIST MEDICAL CENTER</v>
          </cell>
          <cell r="C19" t="str">
            <v>Yes</v>
          </cell>
          <cell r="D19">
            <v>1</v>
          </cell>
          <cell r="E19">
            <v>12</v>
          </cell>
          <cell r="F19">
            <v>370028</v>
          </cell>
          <cell r="G19">
            <v>42186</v>
          </cell>
          <cell r="H19">
            <v>42551</v>
          </cell>
          <cell r="I19">
            <v>1</v>
          </cell>
          <cell r="J19">
            <v>304163014</v>
          </cell>
          <cell r="K19">
            <v>1378055917</v>
          </cell>
          <cell r="L19">
            <v>0</v>
          </cell>
          <cell r="M19">
            <v>1105149578</v>
          </cell>
          <cell r="N19">
            <v>110576</v>
          </cell>
          <cell r="O19">
            <v>2874439970</v>
          </cell>
          <cell r="P19">
            <v>701369428</v>
          </cell>
          <cell r="R19">
            <v>304163014</v>
          </cell>
          <cell r="S19">
            <v>1378055917</v>
          </cell>
          <cell r="T19">
            <v>0</v>
          </cell>
          <cell r="U19">
            <v>1105149578</v>
          </cell>
          <cell r="V19">
            <v>110576</v>
          </cell>
          <cell r="X19">
            <v>2787479085</v>
          </cell>
          <cell r="Z19">
            <v>2874439970</v>
          </cell>
          <cell r="AA19">
            <v>701369428</v>
          </cell>
          <cell r="AC19">
            <v>2787479085</v>
          </cell>
          <cell r="AD19">
            <v>410464974.64556253</v>
          </cell>
          <cell r="AE19">
            <v>269685813.61682492</v>
          </cell>
          <cell r="AF19">
            <v>1682218931</v>
          </cell>
          <cell r="AG19">
            <v>1105260154</v>
          </cell>
          <cell r="AH19">
            <v>0</v>
          </cell>
          <cell r="AI19">
            <v>680150788.26238751</v>
          </cell>
          <cell r="AJ19">
            <v>20404523.647871625</v>
          </cell>
          <cell r="AK19">
            <v>1</v>
          </cell>
          <cell r="AL19">
            <v>38551673.918893583</v>
          </cell>
          <cell r="AM19">
            <v>28733222.330000002</v>
          </cell>
          <cell r="AN19">
            <v>7.9900523850589156E-2</v>
          </cell>
          <cell r="AO19">
            <v>33130360.066622689</v>
          </cell>
          <cell r="AP19">
            <v>26979981</v>
          </cell>
          <cell r="AQ19">
            <v>0</v>
          </cell>
          <cell r="AR19">
            <v>6150379.0666226894</v>
          </cell>
          <cell r="AT19">
            <v>9818451.5888935812</v>
          </cell>
          <cell r="AU19">
            <v>6.0663385407633663E-2</v>
          </cell>
          <cell r="AV19">
            <v>3861074.8782637957</v>
          </cell>
          <cell r="AW19">
            <v>4839663</v>
          </cell>
          <cell r="AX19">
            <v>0</v>
          </cell>
          <cell r="AY19">
            <v>-978588.12173620425</v>
          </cell>
        </row>
        <row r="20">
          <cell r="A20" t="str">
            <v>100699500A</v>
          </cell>
          <cell r="B20" t="str">
            <v>INTEGRIS BASS MEM BAP</v>
          </cell>
          <cell r="C20" t="str">
            <v>Yes</v>
          </cell>
          <cell r="D20">
            <v>1</v>
          </cell>
          <cell r="E20">
            <v>12</v>
          </cell>
          <cell r="F20">
            <v>370016</v>
          </cell>
          <cell r="G20">
            <v>42186</v>
          </cell>
          <cell r="H20">
            <v>42551</v>
          </cell>
          <cell r="I20">
            <v>1</v>
          </cell>
          <cell r="J20">
            <v>38990767</v>
          </cell>
          <cell r="K20">
            <v>147924972</v>
          </cell>
          <cell r="L20">
            <v>0</v>
          </cell>
          <cell r="M20">
            <v>204720251</v>
          </cell>
          <cell r="N20">
            <v>0</v>
          </cell>
          <cell r="O20">
            <v>403284002</v>
          </cell>
          <cell r="P20">
            <v>101380649</v>
          </cell>
          <cell r="R20">
            <v>38990767</v>
          </cell>
          <cell r="S20">
            <v>147924972</v>
          </cell>
          <cell r="T20">
            <v>0</v>
          </cell>
          <cell r="U20">
            <v>204720251</v>
          </cell>
          <cell r="V20">
            <v>0</v>
          </cell>
          <cell r="X20">
            <v>391635990</v>
          </cell>
          <cell r="Z20">
            <v>403284002</v>
          </cell>
          <cell r="AA20">
            <v>101380649</v>
          </cell>
          <cell r="AC20">
            <v>391635990</v>
          </cell>
          <cell r="AD20">
            <v>46988322.953943044</v>
          </cell>
          <cell r="AE20">
            <v>51464158.773704335</v>
          </cell>
          <cell r="AF20">
            <v>186915739</v>
          </cell>
          <cell r="AG20">
            <v>204720251</v>
          </cell>
          <cell r="AH20">
            <v>0</v>
          </cell>
          <cell r="AI20">
            <v>98452481.727647379</v>
          </cell>
          <cell r="AJ20">
            <v>2953574.4518294213</v>
          </cell>
          <cell r="AK20">
            <v>1</v>
          </cell>
          <cell r="AL20">
            <v>6363696.5571524464</v>
          </cell>
          <cell r="AM20">
            <v>4163766.1300000004</v>
          </cell>
          <cell r="AN20">
            <v>1.1578481910502111E-2</v>
          </cell>
          <cell r="AO20">
            <v>8236390.6156092137</v>
          </cell>
          <cell r="AP20">
            <v>3909702</v>
          </cell>
          <cell r="AQ20">
            <v>0</v>
          </cell>
          <cell r="AR20">
            <v>4326688.6156092137</v>
          </cell>
          <cell r="AT20">
            <v>2199930.4271524455</v>
          </cell>
          <cell r="AU20">
            <v>1.3592288576672376E-2</v>
          </cell>
          <cell r="AV20">
            <v>1471278.8988059489</v>
          </cell>
          <cell r="AW20">
            <v>1084379</v>
          </cell>
          <cell r="AX20">
            <v>0</v>
          </cell>
          <cell r="AY20">
            <v>386899.89880594891</v>
          </cell>
        </row>
        <row r="21">
          <cell r="A21" t="str">
            <v>100700610A</v>
          </cell>
          <cell r="B21" t="str">
            <v>INTEGRIS CANADIAN VALLEY HOSPITAL</v>
          </cell>
          <cell r="C21" t="str">
            <v>Yes</v>
          </cell>
          <cell r="D21">
            <v>1</v>
          </cell>
          <cell r="E21">
            <v>12</v>
          </cell>
          <cell r="F21">
            <v>370211</v>
          </cell>
          <cell r="G21">
            <v>42186</v>
          </cell>
          <cell r="H21">
            <v>42551</v>
          </cell>
          <cell r="I21">
            <v>1</v>
          </cell>
          <cell r="J21">
            <v>11905210</v>
          </cell>
          <cell r="K21">
            <v>69810253</v>
          </cell>
          <cell r="L21">
            <v>5129242</v>
          </cell>
          <cell r="M21">
            <v>126565183</v>
          </cell>
          <cell r="N21">
            <v>39106743</v>
          </cell>
          <cell r="O21">
            <v>252520199</v>
          </cell>
          <cell r="P21">
            <v>59980133</v>
          </cell>
          <cell r="R21">
            <v>11905210</v>
          </cell>
          <cell r="S21">
            <v>69810253</v>
          </cell>
          <cell r="T21">
            <v>5129242</v>
          </cell>
          <cell r="U21">
            <v>126565183</v>
          </cell>
          <cell r="V21">
            <v>39106743</v>
          </cell>
          <cell r="X21">
            <v>252516631</v>
          </cell>
          <cell r="Z21">
            <v>252520199</v>
          </cell>
          <cell r="AA21">
            <v>59980133</v>
          </cell>
          <cell r="AC21">
            <v>252516631</v>
          </cell>
          <cell r="AD21">
            <v>20627882.351089727</v>
          </cell>
          <cell r="AE21">
            <v>39351403.155856684</v>
          </cell>
          <cell r="AF21">
            <v>86844705</v>
          </cell>
          <cell r="AG21">
            <v>165671926</v>
          </cell>
          <cell r="AH21">
            <v>0</v>
          </cell>
          <cell r="AI21">
            <v>59979285.506946407</v>
          </cell>
          <cell r="AJ21">
            <v>1799378.5652083922</v>
          </cell>
          <cell r="AK21">
            <v>1</v>
          </cell>
          <cell r="AL21">
            <v>5149491.6473431438</v>
          </cell>
          <cell r="AM21">
            <v>2882308.8200000003</v>
          </cell>
          <cell r="AN21">
            <v>8.0150420294740916E-3</v>
          </cell>
          <cell r="AO21">
            <v>3709379.5873551611</v>
          </cell>
          <cell r="AP21">
            <v>2706436</v>
          </cell>
          <cell r="AQ21">
            <v>0</v>
          </cell>
          <cell r="AR21">
            <v>1002943.5873551611</v>
          </cell>
          <cell r="AT21">
            <v>2267182.8273431435</v>
          </cell>
          <cell r="AU21">
            <v>1.400780809473688E-2</v>
          </cell>
          <cell r="AV21">
            <v>975857.13848449104</v>
          </cell>
          <cell r="AW21">
            <v>1117529</v>
          </cell>
          <cell r="AX21">
            <v>0</v>
          </cell>
          <cell r="AY21">
            <v>-141671.86151550896</v>
          </cell>
        </row>
        <row r="22">
          <cell r="A22" t="str">
            <v>100699700A</v>
          </cell>
          <cell r="B22" t="str">
            <v>INTEGRIS GROVE HOSPITAL</v>
          </cell>
          <cell r="C22" t="str">
            <v>Yes</v>
          </cell>
          <cell r="D22">
            <v>1</v>
          </cell>
          <cell r="E22">
            <v>12</v>
          </cell>
          <cell r="F22">
            <v>370113</v>
          </cell>
          <cell r="G22">
            <v>42186</v>
          </cell>
          <cell r="H22">
            <v>42551</v>
          </cell>
          <cell r="I22">
            <v>1</v>
          </cell>
          <cell r="J22">
            <v>11230931</v>
          </cell>
          <cell r="K22">
            <v>37560156</v>
          </cell>
          <cell r="L22">
            <v>0</v>
          </cell>
          <cell r="M22">
            <v>99606585</v>
          </cell>
          <cell r="N22">
            <v>-49990</v>
          </cell>
          <cell r="O22">
            <v>151406152</v>
          </cell>
          <cell r="P22">
            <v>39618268</v>
          </cell>
          <cell r="R22">
            <v>11230931</v>
          </cell>
          <cell r="S22">
            <v>37560156</v>
          </cell>
          <cell r="T22">
            <v>0</v>
          </cell>
          <cell r="U22">
            <v>99606585</v>
          </cell>
          <cell r="V22">
            <v>-49990</v>
          </cell>
          <cell r="X22">
            <v>148347682</v>
          </cell>
          <cell r="Z22">
            <v>151406152</v>
          </cell>
          <cell r="AA22">
            <v>39618268</v>
          </cell>
          <cell r="AC22">
            <v>148347682</v>
          </cell>
          <cell r="AD22">
            <v>12767105.796185322</v>
          </cell>
          <cell r="AE22">
            <v>26050855.990828298</v>
          </cell>
          <cell r="AF22">
            <v>48791087</v>
          </cell>
          <cell r="AG22">
            <v>99556595</v>
          </cell>
          <cell r="AH22">
            <v>0</v>
          </cell>
          <cell r="AI22">
            <v>38817961.78701362</v>
          </cell>
          <cell r="AJ22">
            <v>1164538.8536104085</v>
          </cell>
          <cell r="AK22">
            <v>1</v>
          </cell>
          <cell r="AL22">
            <v>3831228.4255899652</v>
          </cell>
          <cell r="AM22">
            <v>1828509.9</v>
          </cell>
          <cell r="AN22">
            <v>5.0846680959778165E-3</v>
          </cell>
          <cell r="AO22">
            <v>1678603.0358058396</v>
          </cell>
          <cell r="AP22">
            <v>1716938</v>
          </cell>
          <cell r="AQ22">
            <v>0</v>
          </cell>
          <cell r="AR22">
            <v>-38334.96419416042</v>
          </cell>
          <cell r="AT22">
            <v>2002718.5255899653</v>
          </cell>
          <cell r="AU22">
            <v>1.2373813190493362E-2</v>
          </cell>
          <cell r="AV22">
            <v>1026639.5227239132</v>
          </cell>
          <cell r="AW22">
            <v>987170</v>
          </cell>
          <cell r="AX22">
            <v>0</v>
          </cell>
          <cell r="AY22">
            <v>39469.522723913193</v>
          </cell>
        </row>
        <row r="23">
          <cell r="A23" t="str">
            <v>200405550A</v>
          </cell>
          <cell r="B23" t="str">
            <v>INTEGRIS HEALTH EDMOND, INC.</v>
          </cell>
          <cell r="C23" t="str">
            <v>Yes</v>
          </cell>
          <cell r="D23">
            <v>1</v>
          </cell>
          <cell r="E23">
            <v>12</v>
          </cell>
          <cell r="F23">
            <v>370236</v>
          </cell>
          <cell r="G23">
            <v>42186</v>
          </cell>
          <cell r="H23">
            <v>42551</v>
          </cell>
          <cell r="I23">
            <v>1</v>
          </cell>
          <cell r="J23">
            <v>11956234</v>
          </cell>
          <cell r="K23">
            <v>87467380</v>
          </cell>
          <cell r="L23">
            <v>5499799</v>
          </cell>
          <cell r="M23">
            <v>98421132</v>
          </cell>
          <cell r="N23">
            <v>30377703</v>
          </cell>
          <cell r="O23">
            <v>238715415</v>
          </cell>
          <cell r="P23">
            <v>54743889</v>
          </cell>
          <cell r="R23">
            <v>11956234</v>
          </cell>
          <cell r="S23">
            <v>87467380</v>
          </cell>
          <cell r="T23">
            <v>5499799</v>
          </cell>
          <cell r="U23">
            <v>98421132</v>
          </cell>
          <cell r="V23">
            <v>30377703</v>
          </cell>
          <cell r="X23">
            <v>233722248</v>
          </cell>
          <cell r="Z23">
            <v>238715415</v>
          </cell>
          <cell r="AA23">
            <v>54743889</v>
          </cell>
          <cell r="AC23">
            <v>233722248</v>
          </cell>
          <cell r="AD23">
            <v>24061771.104196005</v>
          </cell>
          <cell r="AE23">
            <v>29537049.90760364</v>
          </cell>
          <cell r="AF23">
            <v>104923413</v>
          </cell>
          <cell r="AG23">
            <v>128798835</v>
          </cell>
          <cell r="AH23">
            <v>0</v>
          </cell>
          <cell r="AI23">
            <v>53598821.011799641</v>
          </cell>
          <cell r="AJ23">
            <v>1607964.6303539891</v>
          </cell>
          <cell r="AK23">
            <v>1</v>
          </cell>
          <cell r="AL23">
            <v>2729552.2228631079</v>
          </cell>
          <cell r="AM23">
            <v>1363777.61</v>
          </cell>
          <cell r="AN23">
            <v>3.7923538196735374E-3</v>
          </cell>
          <cell r="AO23">
            <v>1408753.8707911645</v>
          </cell>
          <cell r="AP23">
            <v>1280563</v>
          </cell>
          <cell r="AQ23">
            <v>0</v>
          </cell>
          <cell r="AR23">
            <v>128190.87079116446</v>
          </cell>
          <cell r="AT23">
            <v>1365774.6128631076</v>
          </cell>
          <cell r="AU23">
            <v>8.438449888961851E-3</v>
          </cell>
          <cell r="AV23">
            <v>675891.75175661268</v>
          </cell>
          <cell r="AW23">
            <v>673211</v>
          </cell>
          <cell r="AX23">
            <v>0</v>
          </cell>
          <cell r="AY23">
            <v>2680.7517566126771</v>
          </cell>
        </row>
        <row r="24">
          <cell r="A24" t="str">
            <v>100699440A</v>
          </cell>
          <cell r="B24" t="str">
            <v>INTEGRIS MIAMI HOSPITAL (INTEGRIS BAPT. REGIONAL HEALTH CTR)</v>
          </cell>
          <cell r="C24" t="str">
            <v>Yes</v>
          </cell>
          <cell r="D24">
            <v>1</v>
          </cell>
          <cell r="E24">
            <v>12</v>
          </cell>
          <cell r="F24">
            <v>370004</v>
          </cell>
          <cell r="G24">
            <v>42186</v>
          </cell>
          <cell r="H24">
            <v>42551</v>
          </cell>
          <cell r="I24">
            <v>1</v>
          </cell>
          <cell r="J24">
            <v>12288566</v>
          </cell>
          <cell r="K24">
            <v>35770726</v>
          </cell>
          <cell r="L24">
            <v>0</v>
          </cell>
          <cell r="M24">
            <v>83791987</v>
          </cell>
          <cell r="N24">
            <v>0</v>
          </cell>
          <cell r="O24">
            <v>139511440</v>
          </cell>
          <cell r="P24">
            <v>40613995</v>
          </cell>
          <cell r="R24">
            <v>12288566</v>
          </cell>
          <cell r="S24">
            <v>35770726</v>
          </cell>
          <cell r="T24">
            <v>0</v>
          </cell>
          <cell r="U24">
            <v>83791987</v>
          </cell>
          <cell r="V24">
            <v>0</v>
          </cell>
          <cell r="X24">
            <v>131851279</v>
          </cell>
          <cell r="Z24">
            <v>139511440</v>
          </cell>
          <cell r="AA24">
            <v>40613995</v>
          </cell>
          <cell r="AC24">
            <v>131851279</v>
          </cell>
          <cell r="AD24">
            <v>13990822.867225368</v>
          </cell>
          <cell r="AE24">
            <v>24393177.656671487</v>
          </cell>
          <cell r="AF24">
            <v>48059292</v>
          </cell>
          <cell r="AG24">
            <v>83791987</v>
          </cell>
          <cell r="AH24">
            <v>0</v>
          </cell>
          <cell r="AI24">
            <v>38384000.523896858</v>
          </cell>
          <cell r="AJ24">
            <v>1151520.0157169057</v>
          </cell>
          <cell r="AK24">
            <v>1</v>
          </cell>
          <cell r="AL24">
            <v>3737837.9175132718</v>
          </cell>
          <cell r="AM24">
            <v>1783728.08</v>
          </cell>
          <cell r="AN24">
            <v>4.9601400901771254E-3</v>
          </cell>
          <cell r="AO24">
            <v>1699446.7222842146</v>
          </cell>
          <cell r="AP24">
            <v>1674889</v>
          </cell>
          <cell r="AQ24">
            <v>0</v>
          </cell>
          <cell r="AR24">
            <v>24557.722284214571</v>
          </cell>
          <cell r="AT24">
            <v>1954109.8375132717</v>
          </cell>
          <cell r="AU24">
            <v>1.2073484003934914E-2</v>
          </cell>
          <cell r="AV24">
            <v>991805.00623878511</v>
          </cell>
          <cell r="AW24">
            <v>963210</v>
          </cell>
          <cell r="AX24">
            <v>0</v>
          </cell>
          <cell r="AY24">
            <v>28595.006238785107</v>
          </cell>
        </row>
        <row r="25">
          <cell r="A25" t="str">
            <v>100700200A</v>
          </cell>
          <cell r="B25" t="str">
            <v>INTEGRIS SOUTHWEST MEDICAL</v>
          </cell>
          <cell r="C25" t="str">
            <v>Yes</v>
          </cell>
          <cell r="D25">
            <v>1</v>
          </cell>
          <cell r="E25">
            <v>12</v>
          </cell>
          <cell r="F25">
            <v>370106</v>
          </cell>
          <cell r="G25">
            <v>42186</v>
          </cell>
          <cell r="H25">
            <v>42551</v>
          </cell>
          <cell r="I25">
            <v>1</v>
          </cell>
          <cell r="J25">
            <v>111489201</v>
          </cell>
          <cell r="K25">
            <v>500209702</v>
          </cell>
          <cell r="L25">
            <v>27819493</v>
          </cell>
          <cell r="M25">
            <v>330496938</v>
          </cell>
          <cell r="N25">
            <v>111885349</v>
          </cell>
          <cell r="O25">
            <v>1085653627</v>
          </cell>
          <cell r="P25">
            <v>223945463</v>
          </cell>
          <cell r="R25">
            <v>111489201</v>
          </cell>
          <cell r="S25">
            <v>500209702</v>
          </cell>
          <cell r="T25">
            <v>27819493</v>
          </cell>
          <cell r="U25">
            <v>330496938</v>
          </cell>
          <cell r="V25">
            <v>111885349</v>
          </cell>
          <cell r="X25">
            <v>1081900683</v>
          </cell>
          <cell r="Z25">
            <v>1085653627</v>
          </cell>
          <cell r="AA25">
            <v>223945463</v>
          </cell>
          <cell r="AC25">
            <v>1081900683</v>
          </cell>
          <cell r="AD25">
            <v>131917989.05972555</v>
          </cell>
          <cell r="AE25">
            <v>91253327.600418806</v>
          </cell>
          <cell r="AF25">
            <v>639518396</v>
          </cell>
          <cell r="AG25">
            <v>442382287</v>
          </cell>
          <cell r="AH25">
            <v>0</v>
          </cell>
          <cell r="AI25">
            <v>223171316.66014433</v>
          </cell>
          <cell r="AJ25">
            <v>6695139.4998043301</v>
          </cell>
          <cell r="AK25">
            <v>1</v>
          </cell>
          <cell r="AL25">
            <v>20870971.611907437</v>
          </cell>
          <cell r="AM25">
            <v>13352792.709999999</v>
          </cell>
          <cell r="AN25">
            <v>3.7131064526772409E-2</v>
          </cell>
          <cell r="AO25">
            <v>12201471.384657478</v>
          </cell>
          <cell r="AP25">
            <v>12538033</v>
          </cell>
          <cell r="AQ25">
            <v>0</v>
          </cell>
          <cell r="AR25">
            <v>-336561.61534252204</v>
          </cell>
          <cell r="AT25">
            <v>7518178.9019074384</v>
          </cell>
          <cell r="AU25">
            <v>4.6451131337843198E-2</v>
          </cell>
          <cell r="AV25">
            <v>1695995.2496437728</v>
          </cell>
          <cell r="AW25">
            <v>3705824</v>
          </cell>
          <cell r="AX25">
            <v>0</v>
          </cell>
          <cell r="AY25">
            <v>-2009828.7503562272</v>
          </cell>
        </row>
        <row r="26">
          <cell r="A26" t="str">
            <v>100699490A</v>
          </cell>
          <cell r="B26" t="str">
            <v>JANE PHILLIPS EP HSP</v>
          </cell>
          <cell r="C26" t="str">
            <v>Yes</v>
          </cell>
          <cell r="D26">
            <v>1</v>
          </cell>
          <cell r="E26">
            <v>12</v>
          </cell>
          <cell r="F26">
            <v>370018</v>
          </cell>
          <cell r="G26">
            <v>42278</v>
          </cell>
          <cell r="H26">
            <v>42643</v>
          </cell>
          <cell r="I26">
            <v>1</v>
          </cell>
          <cell r="J26">
            <v>19498872</v>
          </cell>
          <cell r="K26">
            <v>83362687</v>
          </cell>
          <cell r="L26">
            <v>7631044</v>
          </cell>
          <cell r="M26">
            <v>213134903</v>
          </cell>
          <cell r="N26">
            <v>45002448</v>
          </cell>
          <cell r="O26">
            <v>369047121</v>
          </cell>
          <cell r="P26">
            <v>113501901</v>
          </cell>
          <cell r="R26">
            <v>19498872</v>
          </cell>
          <cell r="S26">
            <v>83362687</v>
          </cell>
          <cell r="T26">
            <v>7631044</v>
          </cell>
          <cell r="U26">
            <v>213134903</v>
          </cell>
          <cell r="V26">
            <v>45002448</v>
          </cell>
          <cell r="X26">
            <v>368629954</v>
          </cell>
          <cell r="Z26">
            <v>369047121</v>
          </cell>
          <cell r="AA26">
            <v>113501901</v>
          </cell>
          <cell r="AC26">
            <v>368629954</v>
          </cell>
          <cell r="AD26">
            <v>33982436.857807934</v>
          </cell>
          <cell r="AE26">
            <v>79391162.782175586</v>
          </cell>
          <cell r="AF26">
            <v>110492603</v>
          </cell>
          <cell r="AG26">
            <v>258137351</v>
          </cell>
          <cell r="AH26">
            <v>0</v>
          </cell>
          <cell r="AI26">
            <v>113373599.63998352</v>
          </cell>
          <cell r="AJ26">
            <v>3401207.9891995057</v>
          </cell>
          <cell r="AK26">
            <v>1</v>
          </cell>
          <cell r="AL26">
            <v>6103435.5430264119</v>
          </cell>
          <cell r="AM26">
            <v>2910355.8099999996</v>
          </cell>
          <cell r="AN26">
            <v>8.0930342980646015E-3</v>
          </cell>
          <cell r="AO26">
            <v>2380652.0286399024</v>
          </cell>
          <cell r="AP26">
            <v>2732772</v>
          </cell>
          <cell r="AQ26">
            <v>0</v>
          </cell>
          <cell r="AR26">
            <v>-352119.97136009764</v>
          </cell>
          <cell r="AT26">
            <v>3193079.7330264123</v>
          </cell>
          <cell r="AU26">
            <v>1.9728469884293966E-2</v>
          </cell>
          <cell r="AV26">
            <v>2004210.5903010834</v>
          </cell>
          <cell r="AW26">
            <v>1573917</v>
          </cell>
          <cell r="AX26">
            <v>0</v>
          </cell>
          <cell r="AY26">
            <v>430293.5903010834</v>
          </cell>
        </row>
        <row r="27">
          <cell r="A27" t="str">
            <v>100699420A</v>
          </cell>
          <cell r="B27" t="str">
            <v>KAY COUNTY OKLAHOMA HOSPITAL (PONCA CITY MEDICAL CENTER)</v>
          </cell>
          <cell r="C27" t="str">
            <v>Yes</v>
          </cell>
          <cell r="D27">
            <v>1</v>
          </cell>
          <cell r="E27">
            <v>12</v>
          </cell>
          <cell r="F27">
            <v>370006</v>
          </cell>
          <cell r="G27">
            <v>42156</v>
          </cell>
          <cell r="H27">
            <v>42521</v>
          </cell>
          <cell r="I27">
            <v>1</v>
          </cell>
          <cell r="J27">
            <v>16334584</v>
          </cell>
          <cell r="K27">
            <v>69411413</v>
          </cell>
          <cell r="L27">
            <v>0</v>
          </cell>
          <cell r="M27">
            <v>0</v>
          </cell>
          <cell r="N27">
            <v>165387894</v>
          </cell>
          <cell r="O27">
            <v>251133891</v>
          </cell>
          <cell r="P27">
            <v>63468290</v>
          </cell>
          <cell r="R27">
            <v>16334584</v>
          </cell>
          <cell r="S27">
            <v>69411413</v>
          </cell>
          <cell r="T27">
            <v>0</v>
          </cell>
          <cell r="U27">
            <v>0</v>
          </cell>
          <cell r="V27">
            <v>165387894</v>
          </cell>
          <cell r="X27">
            <v>251133891</v>
          </cell>
          <cell r="Z27">
            <v>251133891</v>
          </cell>
          <cell r="AA27">
            <v>63468290</v>
          </cell>
          <cell r="AC27">
            <v>251133891</v>
          </cell>
          <cell r="AD27">
            <v>21670320.092062484</v>
          </cell>
          <cell r="AE27">
            <v>41797969.907937512</v>
          </cell>
          <cell r="AF27">
            <v>85745997</v>
          </cell>
          <cell r="AG27">
            <v>165387894</v>
          </cell>
          <cell r="AH27">
            <v>0</v>
          </cell>
          <cell r="AI27">
            <v>63468290</v>
          </cell>
          <cell r="AJ27">
            <v>1904048.7</v>
          </cell>
          <cell r="AK27">
            <v>1</v>
          </cell>
          <cell r="AL27">
            <v>5872182.0649590092</v>
          </cell>
          <cell r="AM27">
            <v>3054182.5500000003</v>
          </cell>
          <cell r="AN27">
            <v>8.4929835880446555E-3</v>
          </cell>
          <cell r="AO27">
            <v>2812687.3187702647</v>
          </cell>
          <cell r="AP27">
            <v>2867823</v>
          </cell>
          <cell r="AQ27">
            <v>0</v>
          </cell>
          <cell r="AR27">
            <v>-55135.681229735259</v>
          </cell>
          <cell r="AT27">
            <v>2817999.5149590089</v>
          </cell>
          <cell r="AU27">
            <v>1.7411033614287745E-2</v>
          </cell>
          <cell r="AV27">
            <v>-112206.6572217918</v>
          </cell>
          <cell r="AW27">
            <v>1389035</v>
          </cell>
          <cell r="AX27">
            <v>0</v>
          </cell>
          <cell r="AY27">
            <v>-1501241.6572217918</v>
          </cell>
        </row>
        <row r="28">
          <cell r="A28" t="str">
            <v>100700380P</v>
          </cell>
          <cell r="B28" t="str">
            <v>LAUREATE PSY CLINIC &amp; HOSP</v>
          </cell>
          <cell r="C28" t="str">
            <v>No</v>
          </cell>
          <cell r="D28">
            <v>1</v>
          </cell>
          <cell r="E28">
            <v>12</v>
          </cell>
          <cell r="F28">
            <v>374020</v>
          </cell>
          <cell r="G28">
            <v>42186</v>
          </cell>
          <cell r="H28">
            <v>42551</v>
          </cell>
          <cell r="I28">
            <v>1</v>
          </cell>
          <cell r="J28">
            <v>34660550</v>
          </cell>
          <cell r="K28">
            <v>7422850</v>
          </cell>
          <cell r="L28">
            <v>0</v>
          </cell>
          <cell r="M28">
            <v>464907</v>
          </cell>
          <cell r="N28">
            <v>9528925</v>
          </cell>
          <cell r="O28">
            <v>64790461</v>
          </cell>
          <cell r="P28">
            <v>34296037</v>
          </cell>
          <cell r="R28">
            <v>34660550</v>
          </cell>
          <cell r="S28">
            <v>7422850</v>
          </cell>
          <cell r="T28">
            <v>0</v>
          </cell>
          <cell r="U28">
            <v>464907</v>
          </cell>
          <cell r="V28">
            <v>9528925</v>
          </cell>
          <cell r="X28">
            <v>52077232</v>
          </cell>
          <cell r="Z28">
            <v>64790461</v>
          </cell>
          <cell r="AA28">
            <v>34296037</v>
          </cell>
          <cell r="AC28">
            <v>52077232</v>
          </cell>
          <cell r="AD28">
            <v>22276332.367596522</v>
          </cell>
          <cell r="AE28">
            <v>5290112.568326748</v>
          </cell>
          <cell r="AF28">
            <v>42083400</v>
          </cell>
          <cell r="AG28">
            <v>9993832</v>
          </cell>
          <cell r="AH28">
            <v>0</v>
          </cell>
          <cell r="AI28">
            <v>27566444.935923267</v>
          </cell>
          <cell r="AJ28">
            <v>826993.34807769803</v>
          </cell>
          <cell r="AK28">
            <v>1</v>
          </cell>
          <cell r="AL28">
            <v>83338.720000000001</v>
          </cell>
          <cell r="AM28">
            <v>83338.720000000001</v>
          </cell>
          <cell r="AN28">
            <v>2.3174593188892684E-4</v>
          </cell>
          <cell r="AO28">
            <v>-4698.7627051230083</v>
          </cell>
          <cell r="AP28">
            <v>78254</v>
          </cell>
          <cell r="AQ28">
            <v>0</v>
          </cell>
          <cell r="AR28">
            <v>-82952.762705123008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</row>
        <row r="29">
          <cell r="A29" t="str">
            <v>200735850A</v>
          </cell>
          <cell r="B29" t="str">
            <v>HILLCREST HOSPITAL PRYOR (MAYES COUNTY HMA LLC) (INTEGRIS MAYES COUNTY MEDICAL CENTER)</v>
          </cell>
          <cell r="C29" t="str">
            <v>Yes</v>
          </cell>
          <cell r="D29">
            <v>1</v>
          </cell>
          <cell r="E29">
            <v>12</v>
          </cell>
          <cell r="F29">
            <v>370015</v>
          </cell>
          <cell r="G29">
            <v>42095</v>
          </cell>
          <cell r="H29">
            <v>42460</v>
          </cell>
          <cell r="I29">
            <v>1</v>
          </cell>
          <cell r="J29">
            <v>1458862</v>
          </cell>
          <cell r="K29">
            <v>9321680</v>
          </cell>
          <cell r="L29">
            <v>995957</v>
          </cell>
          <cell r="M29">
            <v>48050664</v>
          </cell>
          <cell r="N29">
            <v>18202395</v>
          </cell>
          <cell r="O29">
            <v>79473729</v>
          </cell>
          <cell r="P29">
            <v>18727236</v>
          </cell>
          <cell r="R29">
            <v>1458862</v>
          </cell>
          <cell r="S29">
            <v>9321680</v>
          </cell>
          <cell r="T29">
            <v>995957</v>
          </cell>
          <cell r="U29">
            <v>48050664</v>
          </cell>
          <cell r="V29">
            <v>18202395</v>
          </cell>
          <cell r="X29">
            <v>78029558</v>
          </cell>
          <cell r="Z29">
            <v>79473729</v>
          </cell>
          <cell r="AA29">
            <v>18727236</v>
          </cell>
          <cell r="AC29">
            <v>78029558</v>
          </cell>
          <cell r="AD29">
            <v>2775021.1145467199</v>
          </cell>
          <cell r="AE29">
            <v>15611909.586058609</v>
          </cell>
          <cell r="AF29">
            <v>11776499</v>
          </cell>
          <cell r="AG29">
            <v>66253059</v>
          </cell>
          <cell r="AH29">
            <v>0</v>
          </cell>
          <cell r="AI29">
            <v>18386930.700605329</v>
          </cell>
          <cell r="AJ29">
            <v>551607.92101815983</v>
          </cell>
          <cell r="AK29">
            <v>1</v>
          </cell>
          <cell r="AL29">
            <v>1187681.7826238764</v>
          </cell>
          <cell r="AM29">
            <v>159317.44999999998</v>
          </cell>
          <cell r="AN29">
            <v>4.4302541383425977E-4</v>
          </cell>
          <cell r="AO29">
            <v>64911.849979895866</v>
          </cell>
          <cell r="AP29">
            <v>149596</v>
          </cell>
          <cell r="AQ29">
            <v>0</v>
          </cell>
          <cell r="AR29">
            <v>-84684.150020104134</v>
          </cell>
          <cell r="AT29">
            <v>1028364.3326238764</v>
          </cell>
          <cell r="AU29">
            <v>6.3537576454513137E-3</v>
          </cell>
          <cell r="AV29">
            <v>810908.72706333525</v>
          </cell>
          <cell r="AW29">
            <v>506896</v>
          </cell>
          <cell r="AX29">
            <v>0</v>
          </cell>
          <cell r="AY29">
            <v>304012.72706333525</v>
          </cell>
        </row>
        <row r="30">
          <cell r="A30" t="str">
            <v>100700920A</v>
          </cell>
          <cell r="B30" t="str">
            <v>MCCURTAIN MEMORIAL HOSPITAL</v>
          </cell>
          <cell r="C30" t="str">
            <v>Yes</v>
          </cell>
          <cell r="D30">
            <v>1</v>
          </cell>
          <cell r="E30">
            <v>12</v>
          </cell>
          <cell r="F30">
            <v>370048</v>
          </cell>
          <cell r="G30">
            <v>42186</v>
          </cell>
          <cell r="H30">
            <v>42551</v>
          </cell>
          <cell r="I30">
            <v>1</v>
          </cell>
          <cell r="J30">
            <v>3234648</v>
          </cell>
          <cell r="K30">
            <v>5502902</v>
          </cell>
          <cell r="L30">
            <v>1636695</v>
          </cell>
          <cell r="M30">
            <v>16416404</v>
          </cell>
          <cell r="N30">
            <v>12569284</v>
          </cell>
          <cell r="O30">
            <v>42325145</v>
          </cell>
          <cell r="P30">
            <v>15897686</v>
          </cell>
          <cell r="R30">
            <v>3234648</v>
          </cell>
          <cell r="S30">
            <v>5502902</v>
          </cell>
          <cell r="T30">
            <v>1636695</v>
          </cell>
          <cell r="U30">
            <v>16416404</v>
          </cell>
          <cell r="V30">
            <v>12569284</v>
          </cell>
          <cell r="X30">
            <v>39359933</v>
          </cell>
          <cell r="Z30">
            <v>42325145</v>
          </cell>
          <cell r="AA30">
            <v>15897686</v>
          </cell>
          <cell r="AC30">
            <v>39359933</v>
          </cell>
          <cell r="AD30">
            <v>3896655.0379702183</v>
          </cell>
          <cell r="AE30">
            <v>10887272.006226275</v>
          </cell>
          <cell r="AF30">
            <v>10374245</v>
          </cell>
          <cell r="AG30">
            <v>28985688</v>
          </cell>
          <cell r="AH30">
            <v>0</v>
          </cell>
          <cell r="AI30">
            <v>14783927.044196494</v>
          </cell>
          <cell r="AJ30">
            <v>443517.81132589479</v>
          </cell>
          <cell r="AK30">
            <v>1</v>
          </cell>
          <cell r="AL30">
            <v>2291826.2352462634</v>
          </cell>
          <cell r="AM30">
            <v>1064520.9000000001</v>
          </cell>
          <cell r="AN30">
            <v>2.9601893091919232E-3</v>
          </cell>
          <cell r="AO30">
            <v>1302894.9330240211</v>
          </cell>
          <cell r="AP30">
            <v>999566</v>
          </cell>
          <cell r="AQ30">
            <v>0</v>
          </cell>
          <cell r="AR30">
            <v>303328.9330240211</v>
          </cell>
          <cell r="AT30">
            <v>1227305.3352462631</v>
          </cell>
          <cell r="AU30">
            <v>7.5829162970165419E-3</v>
          </cell>
          <cell r="AV30">
            <v>621244.12649267097</v>
          </cell>
          <cell r="AW30">
            <v>604957</v>
          </cell>
          <cell r="AX30">
            <v>0</v>
          </cell>
          <cell r="AY30">
            <v>16287.12649267097</v>
          </cell>
        </row>
        <row r="31">
          <cell r="A31" t="str">
            <v>100700030A</v>
          </cell>
          <cell r="B31" t="str">
            <v>MEMORIAL HOSPITAL (ADAIR COUNTY HEALTH CENTER)</v>
          </cell>
          <cell r="C31" t="str">
            <v>Yes</v>
          </cell>
          <cell r="D31">
            <v>1</v>
          </cell>
          <cell r="E31">
            <v>12</v>
          </cell>
          <cell r="F31">
            <v>370178</v>
          </cell>
          <cell r="G31">
            <v>42186</v>
          </cell>
          <cell r="H31">
            <v>42551</v>
          </cell>
          <cell r="I31">
            <v>1</v>
          </cell>
          <cell r="J31">
            <v>3822475</v>
          </cell>
          <cell r="K31">
            <v>9391484</v>
          </cell>
          <cell r="L31">
            <v>2094481</v>
          </cell>
          <cell r="M31">
            <v>9908852</v>
          </cell>
          <cell r="N31">
            <v>1317283</v>
          </cell>
          <cell r="O31">
            <v>33467014</v>
          </cell>
          <cell r="P31">
            <v>21467014</v>
          </cell>
          <cell r="R31">
            <v>3822475</v>
          </cell>
          <cell r="S31">
            <v>9391484</v>
          </cell>
          <cell r="T31">
            <v>2094481</v>
          </cell>
          <cell r="U31">
            <v>9908852</v>
          </cell>
          <cell r="V31">
            <v>1317283</v>
          </cell>
          <cell r="X31">
            <v>26534575</v>
          </cell>
          <cell r="Z31">
            <v>33467014</v>
          </cell>
          <cell r="AA31">
            <v>21467014</v>
          </cell>
          <cell r="AC31">
            <v>26534575</v>
          </cell>
          <cell r="AD31">
            <v>9819414.8960573543</v>
          </cell>
          <cell r="AE31">
            <v>7200869.4056449141</v>
          </cell>
          <cell r="AF31">
            <v>15308440</v>
          </cell>
          <cell r="AG31">
            <v>11226135</v>
          </cell>
          <cell r="AH31">
            <v>0</v>
          </cell>
          <cell r="AI31">
            <v>17020284.301702268</v>
          </cell>
          <cell r="AJ31">
            <v>510608.52905106801</v>
          </cell>
          <cell r="AK31">
            <v>1</v>
          </cell>
          <cell r="AL31">
            <v>2106965.0496404525</v>
          </cell>
          <cell r="AM31">
            <v>1302302.76</v>
          </cell>
          <cell r="AN31">
            <v>3.6214063129085907E-3</v>
          </cell>
          <cell r="AO31">
            <v>1081043.7171259688</v>
          </cell>
          <cell r="AP31">
            <v>1222839</v>
          </cell>
          <cell r="AQ31">
            <v>0</v>
          </cell>
          <cell r="AR31">
            <v>-141795.28287403123</v>
          </cell>
          <cell r="AT31">
            <v>804662.28964045248</v>
          </cell>
          <cell r="AU31">
            <v>4.9716126985506074E-3</v>
          </cell>
          <cell r="AV31">
            <v>493933.49703042954</v>
          </cell>
          <cell r="AW31">
            <v>396630</v>
          </cell>
          <cell r="AX31">
            <v>0</v>
          </cell>
          <cell r="AY31">
            <v>97303.497030429542</v>
          </cell>
        </row>
        <row r="32">
          <cell r="A32" t="str">
            <v>100699390A</v>
          </cell>
          <cell r="B32" t="str">
            <v>MERCY HEALTH CENTER</v>
          </cell>
          <cell r="C32" t="str">
            <v>Yes</v>
          </cell>
          <cell r="D32">
            <v>1</v>
          </cell>
          <cell r="E32">
            <v>12</v>
          </cell>
          <cell r="F32">
            <v>370013</v>
          </cell>
          <cell r="G32">
            <v>42186</v>
          </cell>
          <cell r="H32">
            <v>42551</v>
          </cell>
          <cell r="I32">
            <v>1</v>
          </cell>
          <cell r="J32">
            <v>233454162</v>
          </cell>
          <cell r="K32">
            <v>392749099</v>
          </cell>
          <cell r="L32">
            <v>16327554</v>
          </cell>
          <cell r="M32">
            <v>810135303</v>
          </cell>
          <cell r="N32">
            <v>85249633</v>
          </cell>
          <cell r="O32">
            <v>1557206802</v>
          </cell>
          <cell r="P32">
            <v>433182653</v>
          </cell>
          <cell r="R32">
            <v>233454162</v>
          </cell>
          <cell r="S32">
            <v>392749099</v>
          </cell>
          <cell r="T32">
            <v>16327554</v>
          </cell>
          <cell r="U32">
            <v>810135303</v>
          </cell>
          <cell r="V32">
            <v>85249633</v>
          </cell>
          <cell r="X32">
            <v>1537915751</v>
          </cell>
          <cell r="Z32">
            <v>1557206802</v>
          </cell>
          <cell r="AA32">
            <v>433182653</v>
          </cell>
          <cell r="AC32">
            <v>1537915751</v>
          </cell>
          <cell r="AD32">
            <v>178738753.72139058</v>
          </cell>
          <cell r="AE32">
            <v>249077528.77431574</v>
          </cell>
          <cell r="AF32">
            <v>642530815</v>
          </cell>
          <cell r="AG32">
            <v>895384936</v>
          </cell>
          <cell r="AH32">
            <v>0</v>
          </cell>
          <cell r="AI32">
            <v>427816282.49570632</v>
          </cell>
          <cell r="AJ32">
            <v>12834488.474871188</v>
          </cell>
          <cell r="AK32">
            <v>1</v>
          </cell>
          <cell r="AL32">
            <v>24625734.442589086</v>
          </cell>
          <cell r="AM32">
            <v>17581123.48</v>
          </cell>
          <cell r="AN32">
            <v>4.8889085943807302E-2</v>
          </cell>
          <cell r="AO32">
            <v>12250566.440843605</v>
          </cell>
          <cell r="AP32">
            <v>16508360</v>
          </cell>
          <cell r="AQ32">
            <v>0</v>
          </cell>
          <cell r="AR32">
            <v>-4257793.5591563955</v>
          </cell>
          <cell r="AT32">
            <v>7044610.9625890851</v>
          </cell>
          <cell r="AU32">
            <v>4.3525187856890975E-2</v>
          </cell>
          <cell r="AV32">
            <v>1780320.6918832744</v>
          </cell>
          <cell r="AW32">
            <v>3472395</v>
          </cell>
          <cell r="AX32">
            <v>0</v>
          </cell>
          <cell r="AY32">
            <v>-1692074.3081167256</v>
          </cell>
        </row>
        <row r="33">
          <cell r="A33" t="str">
            <v>200509290A</v>
          </cell>
          <cell r="B33" t="str">
            <v>MERCY HOSPITAL ADA, INC.</v>
          </cell>
          <cell r="C33" t="str">
            <v>Yes</v>
          </cell>
          <cell r="D33">
            <v>1</v>
          </cell>
          <cell r="E33">
            <v>12</v>
          </cell>
          <cell r="F33">
            <v>370020</v>
          </cell>
          <cell r="G33">
            <v>42186</v>
          </cell>
          <cell r="H33">
            <v>42551</v>
          </cell>
          <cell r="I33">
            <v>1</v>
          </cell>
          <cell r="J33">
            <v>24579686</v>
          </cell>
          <cell r="K33">
            <v>62332559</v>
          </cell>
          <cell r="L33">
            <v>0</v>
          </cell>
          <cell r="M33">
            <v>165238913</v>
          </cell>
          <cell r="N33">
            <v>0</v>
          </cell>
          <cell r="O33">
            <v>269962882</v>
          </cell>
          <cell r="P33">
            <v>81468816</v>
          </cell>
          <cell r="R33">
            <v>24579686</v>
          </cell>
          <cell r="S33">
            <v>62332559</v>
          </cell>
          <cell r="T33">
            <v>0</v>
          </cell>
          <cell r="U33">
            <v>165238913</v>
          </cell>
          <cell r="V33">
            <v>0</v>
          </cell>
          <cell r="X33">
            <v>252151158</v>
          </cell>
          <cell r="Z33">
            <v>269962882</v>
          </cell>
          <cell r="AA33">
            <v>81468816</v>
          </cell>
          <cell r="AC33">
            <v>252151158</v>
          </cell>
          <cell r="AD33">
            <v>26228189.755552839</v>
          </cell>
          <cell r="AE33">
            <v>49865442.610132635</v>
          </cell>
          <cell r="AF33">
            <v>86912245</v>
          </cell>
          <cell r="AG33">
            <v>165238913</v>
          </cell>
          <cell r="AH33">
            <v>0</v>
          </cell>
          <cell r="AI33">
            <v>76093632.365685478</v>
          </cell>
          <cell r="AJ33">
            <v>2282808.9709705641</v>
          </cell>
          <cell r="AK33">
            <v>1</v>
          </cell>
          <cell r="AL33">
            <v>7955572.3136526253</v>
          </cell>
          <cell r="AM33">
            <v>3978210.67</v>
          </cell>
          <cell r="AN33">
            <v>1.1062494587985295E-2</v>
          </cell>
          <cell r="AO33">
            <v>4338292.0167210037</v>
          </cell>
          <cell r="AP33">
            <v>3735468</v>
          </cell>
          <cell r="AQ33">
            <v>0</v>
          </cell>
          <cell r="AR33">
            <v>602824.01672100369</v>
          </cell>
          <cell r="AT33">
            <v>3977361.6436526258</v>
          </cell>
          <cell r="AU33">
            <v>2.4574162240344442E-2</v>
          </cell>
          <cell r="AV33">
            <v>1297166.4221107494</v>
          </cell>
          <cell r="AW33">
            <v>1960502</v>
          </cell>
          <cell r="AX33">
            <v>0</v>
          </cell>
          <cell r="AY33">
            <v>-663335.57788925059</v>
          </cell>
        </row>
        <row r="34">
          <cell r="A34" t="str">
            <v>100262320C</v>
          </cell>
          <cell r="B34" t="str">
            <v>MERCY HOSPITAL ARDMORE (MERCY MEMORIAL HEALTH CENTER)</v>
          </cell>
          <cell r="C34" t="str">
            <v>Yes</v>
          </cell>
          <cell r="D34">
            <v>1</v>
          </cell>
          <cell r="E34">
            <v>12</v>
          </cell>
          <cell r="F34">
            <v>370047</v>
          </cell>
          <cell r="G34">
            <v>42186</v>
          </cell>
          <cell r="H34">
            <v>42551</v>
          </cell>
          <cell r="I34">
            <v>1</v>
          </cell>
          <cell r="J34">
            <v>42942733</v>
          </cell>
          <cell r="K34">
            <v>150850471</v>
          </cell>
          <cell r="L34">
            <v>0</v>
          </cell>
          <cell r="M34">
            <v>0</v>
          </cell>
          <cell r="N34">
            <v>286994088</v>
          </cell>
          <cell r="O34">
            <v>498697915</v>
          </cell>
          <cell r="P34">
            <v>137475439</v>
          </cell>
          <cell r="R34">
            <v>42942733</v>
          </cell>
          <cell r="S34">
            <v>150850471</v>
          </cell>
          <cell r="T34">
            <v>0</v>
          </cell>
          <cell r="U34">
            <v>0</v>
          </cell>
          <cell r="V34">
            <v>286994088</v>
          </cell>
          <cell r="X34">
            <v>480787292</v>
          </cell>
          <cell r="Z34">
            <v>498697915</v>
          </cell>
          <cell r="AA34">
            <v>137475439</v>
          </cell>
          <cell r="AC34">
            <v>480787292</v>
          </cell>
          <cell r="AD34">
            <v>53422733.470053822</v>
          </cell>
          <cell r="AE34">
            <v>79115306.183312669</v>
          </cell>
          <cell r="AF34">
            <v>193793204</v>
          </cell>
          <cell r="AG34">
            <v>286994088</v>
          </cell>
          <cell r="AH34">
            <v>0</v>
          </cell>
          <cell r="AI34">
            <v>132538039.65336649</v>
          </cell>
          <cell r="AJ34">
            <v>3976141.1896009948</v>
          </cell>
          <cell r="AK34">
            <v>1</v>
          </cell>
          <cell r="AL34">
            <v>12278434.293832183</v>
          </cell>
          <cell r="AM34">
            <v>7256648.0299999993</v>
          </cell>
          <cell r="AN34">
            <v>2.0179079545525714E-2</v>
          </cell>
          <cell r="AO34">
            <v>6686469.5386181716</v>
          </cell>
          <cell r="AP34">
            <v>6813862</v>
          </cell>
          <cell r="AQ34">
            <v>0</v>
          </cell>
          <cell r="AR34">
            <v>-127392.46138182841</v>
          </cell>
          <cell r="AT34">
            <v>5021786.2638321826</v>
          </cell>
          <cell r="AU34">
            <v>3.1027148507022522E-2</v>
          </cell>
          <cell r="AV34">
            <v>1877681.4365067054</v>
          </cell>
          <cell r="AW34">
            <v>2475314</v>
          </cell>
          <cell r="AX34">
            <v>0</v>
          </cell>
          <cell r="AY34">
            <v>-597632.56349329464</v>
          </cell>
        </row>
        <row r="35">
          <cell r="A35" t="str">
            <v>200320810D</v>
          </cell>
          <cell r="B35" t="str">
            <v>MERCY HOSPITAL EL RENO INC</v>
          </cell>
          <cell r="C35" t="str">
            <v>Yes</v>
          </cell>
          <cell r="D35">
            <v>1</v>
          </cell>
          <cell r="E35">
            <v>12</v>
          </cell>
          <cell r="F35">
            <v>370011</v>
          </cell>
          <cell r="G35">
            <v>42186</v>
          </cell>
          <cell r="H35">
            <v>42551</v>
          </cell>
          <cell r="I35">
            <v>1</v>
          </cell>
          <cell r="J35">
            <v>6184519</v>
          </cell>
          <cell r="K35">
            <v>6387807</v>
          </cell>
          <cell r="L35">
            <v>0</v>
          </cell>
          <cell r="M35">
            <v>31570108</v>
          </cell>
          <cell r="N35">
            <v>1</v>
          </cell>
          <cell r="O35">
            <v>51970750</v>
          </cell>
          <cell r="P35">
            <v>11220044</v>
          </cell>
          <cell r="R35">
            <v>6184519</v>
          </cell>
          <cell r="S35">
            <v>6387807</v>
          </cell>
          <cell r="T35">
            <v>0</v>
          </cell>
          <cell r="U35">
            <v>31570108</v>
          </cell>
          <cell r="V35">
            <v>1</v>
          </cell>
          <cell r="X35">
            <v>44142435</v>
          </cell>
          <cell r="Z35">
            <v>51970750</v>
          </cell>
          <cell r="AA35">
            <v>11220044</v>
          </cell>
          <cell r="AC35">
            <v>44142435</v>
          </cell>
          <cell r="AD35">
            <v>2714258.5185386781</v>
          </cell>
          <cell r="AE35">
            <v>6815718.6891625766</v>
          </cell>
          <cell r="AF35">
            <v>12572326</v>
          </cell>
          <cell r="AG35">
            <v>31570109</v>
          </cell>
          <cell r="AH35">
            <v>0</v>
          </cell>
          <cell r="AI35">
            <v>9529977.2077012565</v>
          </cell>
          <cell r="AJ35">
            <v>285899.31623103766</v>
          </cell>
          <cell r="AK35">
            <v>1</v>
          </cell>
          <cell r="AL35">
            <v>907974.08306942892</v>
          </cell>
          <cell r="AM35">
            <v>261549.34</v>
          </cell>
          <cell r="AN35">
            <v>7.2730893314936634E-4</v>
          </cell>
          <cell r="AO35">
            <v>44506.180366297805</v>
          </cell>
          <cell r="AP35">
            <v>245590</v>
          </cell>
          <cell r="AQ35">
            <v>0</v>
          </cell>
          <cell r="AR35">
            <v>-201083.81963370219</v>
          </cell>
          <cell r="AT35">
            <v>646424.74306942895</v>
          </cell>
          <cell r="AU35">
            <v>3.9939406912399217E-3</v>
          </cell>
          <cell r="AV35">
            <v>431725.0663202065</v>
          </cell>
          <cell r="AW35">
            <v>318633</v>
          </cell>
          <cell r="AX35">
            <v>0</v>
          </cell>
          <cell r="AY35">
            <v>113092.0663202065</v>
          </cell>
        </row>
        <row r="36">
          <cell r="A36" t="str">
            <v>200479750A</v>
          </cell>
          <cell r="B36" t="str">
            <v>MERCY REHABILITATION HOSPITAL, LLC</v>
          </cell>
          <cell r="C36" t="str">
            <v>No</v>
          </cell>
          <cell r="D36">
            <v>1</v>
          </cell>
          <cell r="E36">
            <v>12</v>
          </cell>
          <cell r="F36">
            <v>373033</v>
          </cell>
          <cell r="G36">
            <v>42370</v>
          </cell>
          <cell r="H36">
            <v>42735</v>
          </cell>
          <cell r="I36">
            <v>1</v>
          </cell>
          <cell r="J36">
            <v>12507600</v>
          </cell>
          <cell r="K36">
            <v>20937446</v>
          </cell>
          <cell r="L36">
            <v>0</v>
          </cell>
          <cell r="M36">
            <v>0</v>
          </cell>
          <cell r="N36">
            <v>0</v>
          </cell>
          <cell r="O36">
            <v>33445046</v>
          </cell>
          <cell r="P36">
            <v>20796081</v>
          </cell>
          <cell r="R36">
            <v>12507600</v>
          </cell>
          <cell r="S36">
            <v>20937446</v>
          </cell>
          <cell r="T36">
            <v>0</v>
          </cell>
          <cell r="U36">
            <v>0</v>
          </cell>
          <cell r="V36">
            <v>0</v>
          </cell>
          <cell r="X36">
            <v>33445046</v>
          </cell>
          <cell r="Z36">
            <v>33445046</v>
          </cell>
          <cell r="AA36">
            <v>20796081</v>
          </cell>
          <cell r="AC36">
            <v>33445046</v>
          </cell>
          <cell r="AD36">
            <v>20796081</v>
          </cell>
          <cell r="AE36">
            <v>0</v>
          </cell>
          <cell r="AF36">
            <v>33445046</v>
          </cell>
          <cell r="AG36">
            <v>0</v>
          </cell>
          <cell r="AH36">
            <v>0</v>
          </cell>
          <cell r="AI36">
            <v>20796081</v>
          </cell>
          <cell r="AJ36">
            <v>623882.42999999993</v>
          </cell>
          <cell r="AK36">
            <v>1</v>
          </cell>
          <cell r="AL36">
            <v>310974</v>
          </cell>
          <cell r="AM36">
            <v>310974</v>
          </cell>
          <cell r="AN36">
            <v>8.6474761579284068E-4</v>
          </cell>
          <cell r="AO36">
            <v>169851.6864082581</v>
          </cell>
          <cell r="AP36">
            <v>291999</v>
          </cell>
          <cell r="AQ36">
            <v>0</v>
          </cell>
          <cell r="AR36">
            <v>-122147.3135917419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</row>
        <row r="37">
          <cell r="A37" t="str">
            <v>100700490A</v>
          </cell>
          <cell r="B37" t="str">
            <v xml:space="preserve">MIDWEST REGIONAL MEDICAL </v>
          </cell>
          <cell r="C37" t="str">
            <v>Yes</v>
          </cell>
          <cell r="D37">
            <v>1</v>
          </cell>
          <cell r="E37">
            <v>12</v>
          </cell>
          <cell r="F37">
            <v>370094</v>
          </cell>
          <cell r="G37">
            <v>42186</v>
          </cell>
          <cell r="H37">
            <v>42551</v>
          </cell>
          <cell r="I37">
            <v>1</v>
          </cell>
          <cell r="J37">
            <v>65763527</v>
          </cell>
          <cell r="K37">
            <v>535594136</v>
          </cell>
          <cell r="L37">
            <v>28442036</v>
          </cell>
          <cell r="M37">
            <v>434360547</v>
          </cell>
          <cell r="N37">
            <v>103713862</v>
          </cell>
          <cell r="O37">
            <v>1198404379</v>
          </cell>
          <cell r="P37">
            <v>127463003</v>
          </cell>
          <cell r="R37">
            <v>65763527</v>
          </cell>
          <cell r="S37">
            <v>535594136</v>
          </cell>
          <cell r="T37">
            <v>28442036</v>
          </cell>
          <cell r="U37">
            <v>434360547</v>
          </cell>
          <cell r="V37">
            <v>103713862</v>
          </cell>
          <cell r="X37">
            <v>1167874108</v>
          </cell>
          <cell r="Z37">
            <v>1198404379</v>
          </cell>
          <cell r="AA37">
            <v>127463003</v>
          </cell>
          <cell r="AC37">
            <v>1167874108</v>
          </cell>
          <cell r="AD37">
            <v>66985870.821017832</v>
          </cell>
          <cell r="AE37">
            <v>57229914.384842403</v>
          </cell>
          <cell r="AF37">
            <v>629799699</v>
          </cell>
          <cell r="AG37">
            <v>538074409</v>
          </cell>
          <cell r="AH37">
            <v>0</v>
          </cell>
          <cell r="AI37">
            <v>124215785.20586023</v>
          </cell>
          <cell r="AJ37">
            <v>3726473.5561758066</v>
          </cell>
          <cell r="AK37">
            <v>1</v>
          </cell>
          <cell r="AL37">
            <v>10899035.817851011</v>
          </cell>
          <cell r="AM37">
            <v>7132547.1500000004</v>
          </cell>
          <cell r="AN37">
            <v>1.9833983363536891E-2</v>
          </cell>
          <cell r="AO37">
            <v>6764284.1616818719</v>
          </cell>
          <cell r="AP37">
            <v>6697334</v>
          </cell>
          <cell r="AQ37">
            <v>0</v>
          </cell>
          <cell r="AR37">
            <v>66950.161681871861</v>
          </cell>
          <cell r="AT37">
            <v>3766488.6678510108</v>
          </cell>
          <cell r="AU37">
            <v>2.3271281792517178E-2</v>
          </cell>
          <cell r="AV37">
            <v>2116922.4981968068</v>
          </cell>
          <cell r="AW37">
            <v>1856559</v>
          </cell>
          <cell r="AX37">
            <v>0</v>
          </cell>
          <cell r="AY37">
            <v>260363.49819680676</v>
          </cell>
        </row>
        <row r="38">
          <cell r="A38" t="str">
            <v>200242900A</v>
          </cell>
          <cell r="B38" t="str">
            <v>OKLAHOMA STATE UNIVERSITY MEDICAL CENTER</v>
          </cell>
          <cell r="C38" t="str">
            <v>Yes</v>
          </cell>
          <cell r="D38">
            <v>1</v>
          </cell>
          <cell r="E38">
            <v>12</v>
          </cell>
          <cell r="F38">
            <v>370078</v>
          </cell>
          <cell r="G38">
            <v>42186</v>
          </cell>
          <cell r="H38">
            <v>42551</v>
          </cell>
          <cell r="I38">
            <v>1</v>
          </cell>
          <cell r="J38">
            <v>64010662</v>
          </cell>
          <cell r="K38">
            <v>227328152</v>
          </cell>
          <cell r="L38">
            <v>9719090</v>
          </cell>
          <cell r="M38">
            <v>111002694</v>
          </cell>
          <cell r="N38">
            <v>52661613</v>
          </cell>
          <cell r="O38">
            <v>468811090</v>
          </cell>
          <cell r="P38">
            <v>114159407</v>
          </cell>
          <cell r="R38">
            <v>64010662</v>
          </cell>
          <cell r="S38">
            <v>227328152</v>
          </cell>
          <cell r="T38">
            <v>9719090</v>
          </cell>
          <cell r="U38">
            <v>111002694</v>
          </cell>
          <cell r="V38">
            <v>52661613</v>
          </cell>
          <cell r="X38">
            <v>464722211</v>
          </cell>
          <cell r="Z38">
            <v>468811090</v>
          </cell>
          <cell r="AA38">
            <v>114159407</v>
          </cell>
          <cell r="AC38">
            <v>464722211</v>
          </cell>
          <cell r="AD38">
            <v>73310108.328075022</v>
          </cell>
          <cell r="AE38">
            <v>39853622.562951632</v>
          </cell>
          <cell r="AF38">
            <v>301057904</v>
          </cell>
          <cell r="AG38">
            <v>163664307</v>
          </cell>
          <cell r="AH38">
            <v>0</v>
          </cell>
          <cell r="AI38">
            <v>113163730.89102666</v>
          </cell>
          <cell r="AJ38">
            <v>3394911.9267307995</v>
          </cell>
          <cell r="AK38">
            <v>1</v>
          </cell>
          <cell r="AL38">
            <v>16293918.828145579</v>
          </cell>
          <cell r="AM38">
            <v>10928494.220000001</v>
          </cell>
          <cell r="AN38">
            <v>3.0389644539256789E-2</v>
          </cell>
          <cell r="AO38">
            <v>-1495710.7302688397</v>
          </cell>
          <cell r="AP38">
            <v>10261660</v>
          </cell>
          <cell r="AQ38">
            <v>0</v>
          </cell>
          <cell r="AR38">
            <v>-11757370.73026884</v>
          </cell>
          <cell r="AT38">
            <v>5365424.6081455788</v>
          </cell>
          <cell r="AU38">
            <v>3.3150320896598237E-2</v>
          </cell>
          <cell r="AV38">
            <v>1546268.8855630923</v>
          </cell>
          <cell r="AW38">
            <v>2644699</v>
          </cell>
          <cell r="AX38">
            <v>0</v>
          </cell>
          <cell r="AY38">
            <v>-1098430.1144369077</v>
          </cell>
        </row>
        <row r="39">
          <cell r="A39" t="str">
            <v>100738360L</v>
          </cell>
          <cell r="B39" t="str">
            <v>PARKSIDE HOSPITAL  INC.</v>
          </cell>
          <cell r="C39" t="str">
            <v>No</v>
          </cell>
          <cell r="D39">
            <v>1</v>
          </cell>
          <cell r="E39">
            <v>12</v>
          </cell>
          <cell r="F39">
            <v>374021</v>
          </cell>
          <cell r="G39">
            <v>42370</v>
          </cell>
          <cell r="H39">
            <v>42735</v>
          </cell>
          <cell r="I39">
            <v>1</v>
          </cell>
          <cell r="J39">
            <v>23113587</v>
          </cell>
          <cell r="K39">
            <v>0</v>
          </cell>
          <cell r="L39">
            <v>0</v>
          </cell>
          <cell r="M39">
            <v>1424555</v>
          </cell>
          <cell r="N39">
            <v>148586</v>
          </cell>
          <cell r="O39">
            <v>24686728</v>
          </cell>
          <cell r="P39">
            <v>10417319</v>
          </cell>
          <cell r="R39">
            <v>23113587</v>
          </cell>
          <cell r="S39">
            <v>0</v>
          </cell>
          <cell r="T39">
            <v>0</v>
          </cell>
          <cell r="U39">
            <v>1424555</v>
          </cell>
          <cell r="V39">
            <v>148586</v>
          </cell>
          <cell r="X39">
            <v>24686728</v>
          </cell>
          <cell r="Z39">
            <v>24686728</v>
          </cell>
          <cell r="AA39">
            <v>10417319</v>
          </cell>
          <cell r="AC39">
            <v>24686728</v>
          </cell>
          <cell r="AD39">
            <v>9753484.0993611235</v>
          </cell>
          <cell r="AE39">
            <v>663834.90063887765</v>
          </cell>
          <cell r="AF39">
            <v>23113587</v>
          </cell>
          <cell r="AG39">
            <v>1573141</v>
          </cell>
          <cell r="AH39">
            <v>0</v>
          </cell>
          <cell r="AI39">
            <v>10417319</v>
          </cell>
          <cell r="AJ39">
            <v>312519.57</v>
          </cell>
          <cell r="AK39">
            <v>1</v>
          </cell>
          <cell r="AL39">
            <v>1887876.87</v>
          </cell>
          <cell r="AM39">
            <v>1887876.87</v>
          </cell>
          <cell r="AN39">
            <v>5.2497540702533037E-3</v>
          </cell>
          <cell r="AO39">
            <v>416944.52372739115</v>
          </cell>
          <cell r="AP39">
            <v>1772683</v>
          </cell>
          <cell r="AQ39">
            <v>0</v>
          </cell>
          <cell r="AR39">
            <v>-1355738.4762726089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</row>
        <row r="40">
          <cell r="A40" t="str">
            <v>100701680L</v>
          </cell>
          <cell r="B40" t="str">
            <v>ROLLING HILLS HOSPITAL</v>
          </cell>
          <cell r="C40" t="str">
            <v>No</v>
          </cell>
          <cell r="D40">
            <v>1</v>
          </cell>
          <cell r="E40">
            <v>12</v>
          </cell>
          <cell r="F40">
            <v>374016</v>
          </cell>
          <cell r="G40">
            <v>42370</v>
          </cell>
          <cell r="H40">
            <v>42735</v>
          </cell>
          <cell r="I40">
            <v>1</v>
          </cell>
          <cell r="J40">
            <v>26500900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26500900</v>
          </cell>
          <cell r="P40">
            <v>15934068</v>
          </cell>
          <cell r="R40">
            <v>26500900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X40">
            <v>26500900</v>
          </cell>
          <cell r="Z40">
            <v>26500900</v>
          </cell>
          <cell r="AA40">
            <v>15934068</v>
          </cell>
          <cell r="AC40">
            <v>26500900</v>
          </cell>
          <cell r="AD40">
            <v>15934068</v>
          </cell>
          <cell r="AE40">
            <v>0</v>
          </cell>
          <cell r="AF40">
            <v>26500900</v>
          </cell>
          <cell r="AG40">
            <v>0</v>
          </cell>
          <cell r="AH40">
            <v>0</v>
          </cell>
          <cell r="AI40">
            <v>15934068</v>
          </cell>
          <cell r="AJ40">
            <v>478022.04</v>
          </cell>
          <cell r="AK40">
            <v>1</v>
          </cell>
          <cell r="AL40">
            <v>844475.96</v>
          </cell>
          <cell r="AM40">
            <v>844475.96</v>
          </cell>
          <cell r="AN40">
            <v>2.3482946259313327E-3</v>
          </cell>
          <cell r="AO40">
            <v>-218807.613525972</v>
          </cell>
          <cell r="AP40">
            <v>792948</v>
          </cell>
          <cell r="AQ40">
            <v>0</v>
          </cell>
          <cell r="AR40">
            <v>-1011755.613525972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</row>
        <row r="41">
          <cell r="A41" t="str">
            <v>100699570A</v>
          </cell>
          <cell r="B41" t="str">
            <v>SAINT FRANCIS HOSPITAL</v>
          </cell>
          <cell r="C41" t="str">
            <v>Yes</v>
          </cell>
          <cell r="D41">
            <v>1</v>
          </cell>
          <cell r="E41">
            <v>12</v>
          </cell>
          <cell r="F41">
            <v>370091</v>
          </cell>
          <cell r="G41">
            <v>42186</v>
          </cell>
          <cell r="H41">
            <v>42551</v>
          </cell>
          <cell r="I41">
            <v>1</v>
          </cell>
          <cell r="J41">
            <v>347508971</v>
          </cell>
          <cell r="K41">
            <v>1230762178</v>
          </cell>
          <cell r="L41">
            <v>92667878</v>
          </cell>
          <cell r="M41">
            <v>957639050</v>
          </cell>
          <cell r="N41">
            <v>143160203</v>
          </cell>
          <cell r="O41">
            <v>2934949701</v>
          </cell>
          <cell r="P41">
            <v>913360823</v>
          </cell>
          <cell r="R41">
            <v>347508971</v>
          </cell>
          <cell r="S41">
            <v>1230762178</v>
          </cell>
          <cell r="T41">
            <v>92667878</v>
          </cell>
          <cell r="U41">
            <v>957639050</v>
          </cell>
          <cell r="V41">
            <v>143160203</v>
          </cell>
          <cell r="X41">
            <v>2771738280</v>
          </cell>
          <cell r="Z41">
            <v>2934949701</v>
          </cell>
          <cell r="AA41">
            <v>913360823</v>
          </cell>
          <cell r="AC41">
            <v>2771738280</v>
          </cell>
          <cell r="AD41">
            <v>519998773.52703542</v>
          </cell>
          <cell r="AE41">
            <v>342570406.34641701</v>
          </cell>
          <cell r="AF41">
            <v>1670939027</v>
          </cell>
          <cell r="AG41">
            <v>1100799253</v>
          </cell>
          <cell r="AH41">
            <v>0</v>
          </cell>
          <cell r="AI41">
            <v>862569179.87345243</v>
          </cell>
          <cell r="AJ41">
            <v>25877075.39620357</v>
          </cell>
          <cell r="AK41">
            <v>1</v>
          </cell>
          <cell r="AL41">
            <v>82135831.858473077</v>
          </cell>
          <cell r="AM41">
            <v>60924623.419999994</v>
          </cell>
          <cell r="AN41">
            <v>0.16941745240927428</v>
          </cell>
          <cell r="AO41">
            <v>44193473.909971915</v>
          </cell>
          <cell r="AP41">
            <v>57207129</v>
          </cell>
          <cell r="AQ41">
            <v>0</v>
          </cell>
          <cell r="AR41">
            <v>-13013655.090028085</v>
          </cell>
          <cell r="AT41">
            <v>21211208.438473083</v>
          </cell>
          <cell r="AU41">
            <v>0.1310536290590138</v>
          </cell>
          <cell r="AV41">
            <v>3442704.253620889</v>
          </cell>
          <cell r="AW41">
            <v>10455326</v>
          </cell>
          <cell r="AX41">
            <v>0</v>
          </cell>
          <cell r="AY41">
            <v>-7012621.746379111</v>
          </cell>
        </row>
        <row r="42">
          <cell r="A42" t="str">
            <v>200031310A</v>
          </cell>
          <cell r="B42" t="str">
            <v>SAINT FRANCIS HOSPITAL SOUTH</v>
          </cell>
          <cell r="C42" t="str">
            <v>Yes</v>
          </cell>
          <cell r="D42">
            <v>1</v>
          </cell>
          <cell r="E42">
            <v>12</v>
          </cell>
          <cell r="F42">
            <v>370218</v>
          </cell>
          <cell r="G42">
            <v>42186</v>
          </cell>
          <cell r="H42">
            <v>42551</v>
          </cell>
          <cell r="I42">
            <v>1</v>
          </cell>
          <cell r="J42">
            <v>19894920</v>
          </cell>
          <cell r="K42">
            <v>72521675</v>
          </cell>
          <cell r="L42">
            <v>8668776</v>
          </cell>
          <cell r="M42">
            <v>144620963</v>
          </cell>
          <cell r="N42">
            <v>38675664</v>
          </cell>
          <cell r="O42">
            <v>288216095</v>
          </cell>
          <cell r="P42">
            <v>101302959</v>
          </cell>
          <cell r="R42">
            <v>19894920</v>
          </cell>
          <cell r="S42">
            <v>72521675</v>
          </cell>
          <cell r="T42">
            <v>8668776</v>
          </cell>
          <cell r="U42">
            <v>144620963</v>
          </cell>
          <cell r="V42">
            <v>38675664</v>
          </cell>
          <cell r="X42">
            <v>284381998</v>
          </cell>
          <cell r="Z42">
            <v>288216095</v>
          </cell>
          <cell r="AA42">
            <v>101302959</v>
          </cell>
          <cell r="AC42">
            <v>284381998</v>
          </cell>
          <cell r="AD42">
            <v>35529754.831744522</v>
          </cell>
          <cell r="AE42">
            <v>64425585.565647513</v>
          </cell>
          <cell r="AF42">
            <v>101085371</v>
          </cell>
          <cell r="AG42">
            <v>183296627</v>
          </cell>
          <cell r="AH42">
            <v>0</v>
          </cell>
          <cell r="AI42">
            <v>99955340.397392035</v>
          </cell>
          <cell r="AJ42">
            <v>2998660.2119217608</v>
          </cell>
          <cell r="AK42">
            <v>1</v>
          </cell>
          <cell r="AL42">
            <v>5548752.9671118855</v>
          </cell>
          <cell r="AM42">
            <v>3533160.4</v>
          </cell>
          <cell r="AN42">
            <v>9.8249115106525918E-3</v>
          </cell>
          <cell r="AO42">
            <v>4170367.8740026955</v>
          </cell>
          <cell r="AP42">
            <v>3317574</v>
          </cell>
          <cell r="AQ42">
            <v>0</v>
          </cell>
          <cell r="AR42">
            <v>852793.87400269555</v>
          </cell>
          <cell r="AT42">
            <v>2015592.5671118854</v>
          </cell>
          <cell r="AU42">
            <v>1.2453355563904008E-2</v>
          </cell>
          <cell r="AV42">
            <v>624293.41664192709</v>
          </cell>
          <cell r="AW42">
            <v>993516</v>
          </cell>
          <cell r="AX42">
            <v>0</v>
          </cell>
          <cell r="AY42">
            <v>-369222.58335807291</v>
          </cell>
        </row>
        <row r="43">
          <cell r="A43" t="str">
            <v>200702430B</v>
          </cell>
          <cell r="B43" t="str">
            <v>SAINT FRANCIS HOSPITAL VINITA (CRAIG GENERAL HOSPITAL)</v>
          </cell>
          <cell r="C43" t="str">
            <v>Yes</v>
          </cell>
          <cell r="D43">
            <v>1</v>
          </cell>
          <cell r="E43">
            <v>12</v>
          </cell>
          <cell r="F43">
            <v>370065</v>
          </cell>
          <cell r="G43">
            <v>42370</v>
          </cell>
          <cell r="H43">
            <v>42708</v>
          </cell>
          <cell r="I43">
            <v>1.0796460176991149</v>
          </cell>
          <cell r="J43">
            <v>2843160</v>
          </cell>
          <cell r="K43">
            <v>8667684</v>
          </cell>
          <cell r="L43">
            <v>571300</v>
          </cell>
          <cell r="M43">
            <v>26699237</v>
          </cell>
          <cell r="N43">
            <v>4144672</v>
          </cell>
          <cell r="O43">
            <v>47058157</v>
          </cell>
          <cell r="P43">
            <v>20014688</v>
          </cell>
          <cell r="R43">
            <v>3069606.3716814155</v>
          </cell>
          <cell r="S43">
            <v>9358030.5132743362</v>
          </cell>
          <cell r="T43">
            <v>616801.76991150435</v>
          </cell>
          <cell r="U43">
            <v>28825724.902654864</v>
          </cell>
          <cell r="V43">
            <v>4474778.6194690261</v>
          </cell>
          <cell r="X43">
            <v>46344942.176991142</v>
          </cell>
          <cell r="Z43">
            <v>50806151.805309728</v>
          </cell>
          <cell r="AA43">
            <v>21608778.194690265</v>
          </cell>
          <cell r="AC43">
            <v>46344942.176991142</v>
          </cell>
          <cell r="AD43">
            <v>5548036.4395126617</v>
          </cell>
          <cell r="AE43">
            <v>14163308.355620701</v>
          </cell>
          <cell r="AF43">
            <v>13044438.654867258</v>
          </cell>
          <cell r="AG43">
            <v>33300503.522123888</v>
          </cell>
          <cell r="AH43">
            <v>0</v>
          </cell>
          <cell r="AI43">
            <v>19711344.795133363</v>
          </cell>
          <cell r="AJ43">
            <v>591340.34385400091</v>
          </cell>
          <cell r="AK43">
            <v>1</v>
          </cell>
          <cell r="AL43">
            <v>834353.82087651733</v>
          </cell>
          <cell r="AM43">
            <v>254658.77</v>
          </cell>
          <cell r="AN43">
            <v>7.0814783293213386E-4</v>
          </cell>
          <cell r="AO43">
            <v>137464.93677287691</v>
          </cell>
          <cell r="AP43">
            <v>239120</v>
          </cell>
          <cell r="AQ43">
            <v>0</v>
          </cell>
          <cell r="AR43">
            <v>-101655.06322712309</v>
          </cell>
          <cell r="AT43">
            <v>579695.05087651731</v>
          </cell>
          <cell r="AU43">
            <v>3.5816507289193429E-3</v>
          </cell>
          <cell r="AV43">
            <v>912070.23039303604</v>
          </cell>
          <cell r="AW43">
            <v>285740</v>
          </cell>
          <cell r="AX43">
            <v>0</v>
          </cell>
          <cell r="AY43">
            <v>626330.23039303604</v>
          </cell>
        </row>
        <row r="44">
          <cell r="A44" t="str">
            <v>200700900A</v>
          </cell>
          <cell r="B44" t="str">
            <v>SAINT FRANCIS REGIONAL SERVICES INC (MUSKOGEE REGIONAL MEDICAL CENTER)</v>
          </cell>
          <cell r="C44" t="str">
            <v>Yes</v>
          </cell>
          <cell r="D44">
            <v>1</v>
          </cell>
          <cell r="E44">
            <v>12</v>
          </cell>
          <cell r="F44">
            <v>370025</v>
          </cell>
          <cell r="G44">
            <v>42278</v>
          </cell>
          <cell r="H44">
            <v>42643</v>
          </cell>
          <cell r="I44">
            <v>1</v>
          </cell>
          <cell r="J44">
            <v>63134044</v>
          </cell>
          <cell r="K44">
            <v>11692155</v>
          </cell>
          <cell r="L44">
            <v>183888978</v>
          </cell>
          <cell r="M44">
            <v>31940559</v>
          </cell>
          <cell r="N44">
            <v>177011758</v>
          </cell>
          <cell r="O44">
            <v>484319165</v>
          </cell>
          <cell r="P44">
            <v>127474353</v>
          </cell>
          <cell r="R44">
            <v>63134044</v>
          </cell>
          <cell r="S44">
            <v>11692155</v>
          </cell>
          <cell r="T44">
            <v>183888978</v>
          </cell>
          <cell r="U44">
            <v>31940559</v>
          </cell>
          <cell r="V44">
            <v>177011758</v>
          </cell>
          <cell r="X44">
            <v>467667494</v>
          </cell>
          <cell r="Z44">
            <v>484319165</v>
          </cell>
          <cell r="AA44">
            <v>127474353</v>
          </cell>
          <cell r="AC44">
            <v>467667494</v>
          </cell>
          <cell r="AD44">
            <v>68094661.914432973</v>
          </cell>
          <cell r="AE44">
            <v>54996918.029097408</v>
          </cell>
          <cell r="AF44">
            <v>258715177</v>
          </cell>
          <cell r="AG44">
            <v>208952317</v>
          </cell>
          <cell r="AH44">
            <v>0</v>
          </cell>
          <cell r="AI44">
            <v>123091579.94353038</v>
          </cell>
          <cell r="AJ44">
            <v>3692747.3983059111</v>
          </cell>
          <cell r="AK44">
            <v>1</v>
          </cell>
          <cell r="AL44">
            <v>12845994.741901472</v>
          </cell>
          <cell r="AM44">
            <v>7829298.8799999999</v>
          </cell>
          <cell r="AN44">
            <v>2.1771490670633421E-2</v>
          </cell>
          <cell r="AO44">
            <v>7175458.6794182668</v>
          </cell>
          <cell r="AP44">
            <v>7351571</v>
          </cell>
          <cell r="AQ44">
            <v>0</v>
          </cell>
          <cell r="AR44">
            <v>-176112.32058173325</v>
          </cell>
          <cell r="AT44">
            <v>5016695.8619014714</v>
          </cell>
          <cell r="AU44">
            <v>3.0995697416042779E-2</v>
          </cell>
          <cell r="AV44">
            <v>2458193.2394154081</v>
          </cell>
          <cell r="AW44">
            <v>2472805</v>
          </cell>
          <cell r="AX44">
            <v>0</v>
          </cell>
          <cell r="AY44">
            <v>-14611.760584591888</v>
          </cell>
        </row>
        <row r="45">
          <cell r="A45" t="str">
            <v>200196450C</v>
          </cell>
          <cell r="B45" t="str">
            <v>SEMINOLE HMA LLC</v>
          </cell>
          <cell r="C45" t="str">
            <v>Yes</v>
          </cell>
          <cell r="D45">
            <v>1</v>
          </cell>
          <cell r="E45">
            <v>12</v>
          </cell>
          <cell r="F45">
            <v>370229</v>
          </cell>
          <cell r="G45">
            <v>42095</v>
          </cell>
          <cell r="H45">
            <v>42460</v>
          </cell>
          <cell r="I45">
            <v>1</v>
          </cell>
          <cell r="J45">
            <v>1694765</v>
          </cell>
          <cell r="K45">
            <v>8357876</v>
          </cell>
          <cell r="L45">
            <v>1334814</v>
          </cell>
          <cell r="M45">
            <v>28886005</v>
          </cell>
          <cell r="N45">
            <v>12934757</v>
          </cell>
          <cell r="O45">
            <v>53208217</v>
          </cell>
          <cell r="P45">
            <v>12847116</v>
          </cell>
          <cell r="R45">
            <v>1694765</v>
          </cell>
          <cell r="S45">
            <v>8357876</v>
          </cell>
          <cell r="T45">
            <v>1334814</v>
          </cell>
          <cell r="U45">
            <v>28886005</v>
          </cell>
          <cell r="V45">
            <v>12934757</v>
          </cell>
          <cell r="X45">
            <v>53208217</v>
          </cell>
          <cell r="Z45">
            <v>53208217</v>
          </cell>
          <cell r="AA45">
            <v>12847116</v>
          </cell>
          <cell r="AC45">
            <v>53208217</v>
          </cell>
          <cell r="AD45">
            <v>2749499.2987601897</v>
          </cell>
          <cell r="AE45">
            <v>10097616.701239811</v>
          </cell>
          <cell r="AF45">
            <v>11387455</v>
          </cell>
          <cell r="AG45">
            <v>41820762</v>
          </cell>
          <cell r="AH45">
            <v>0</v>
          </cell>
          <cell r="AI45">
            <v>12847116</v>
          </cell>
          <cell r="AJ45">
            <v>385413.48</v>
          </cell>
          <cell r="AK45">
            <v>1</v>
          </cell>
          <cell r="AL45">
            <v>1622158.7107735896</v>
          </cell>
          <cell r="AM45">
            <v>245909.37</v>
          </cell>
          <cell r="AN45">
            <v>6.8381775135097956E-4</v>
          </cell>
          <cell r="AO45">
            <v>114693.26189508644</v>
          </cell>
          <cell r="AP45">
            <v>230904</v>
          </cell>
          <cell r="AQ45">
            <v>0</v>
          </cell>
          <cell r="AR45">
            <v>-116210.73810491356</v>
          </cell>
          <cell r="AT45">
            <v>1376249.3407735897</v>
          </cell>
          <cell r="AU45">
            <v>8.503168083121149E-3</v>
          </cell>
          <cell r="AV45">
            <v>485123.39936772082</v>
          </cell>
          <cell r="AW45">
            <v>678374</v>
          </cell>
          <cell r="AX45">
            <v>0</v>
          </cell>
          <cell r="AY45">
            <v>-193250.60063227918</v>
          </cell>
        </row>
        <row r="46">
          <cell r="A46" t="str">
            <v>200006820Z</v>
          </cell>
          <cell r="B46" t="str">
            <v>SHADOW MOUNTAIN</v>
          </cell>
          <cell r="C46" t="str">
            <v>No</v>
          </cell>
          <cell r="D46">
            <v>1</v>
          </cell>
          <cell r="E46">
            <v>12</v>
          </cell>
          <cell r="F46">
            <v>374024</v>
          </cell>
          <cell r="G46">
            <v>42248</v>
          </cell>
          <cell r="H46">
            <v>42613</v>
          </cell>
          <cell r="I46">
            <v>1</v>
          </cell>
          <cell r="J46">
            <v>68179342</v>
          </cell>
          <cell r="K46">
            <v>57600</v>
          </cell>
          <cell r="L46">
            <v>0</v>
          </cell>
          <cell r="M46">
            <v>1139400</v>
          </cell>
          <cell r="N46">
            <v>1035766</v>
          </cell>
          <cell r="O46">
            <v>74812658</v>
          </cell>
          <cell r="P46">
            <v>40341783</v>
          </cell>
          <cell r="R46">
            <v>68179342</v>
          </cell>
          <cell r="S46">
            <v>57600</v>
          </cell>
          <cell r="T46">
            <v>0</v>
          </cell>
          <cell r="U46">
            <v>1139400</v>
          </cell>
          <cell r="V46">
            <v>1035766</v>
          </cell>
          <cell r="X46">
            <v>70412108</v>
          </cell>
          <cell r="Z46">
            <v>74812658</v>
          </cell>
          <cell r="AA46">
            <v>40341783</v>
          </cell>
          <cell r="AC46">
            <v>70412108</v>
          </cell>
          <cell r="AD46">
            <v>36795911.017458916</v>
          </cell>
          <cell r="AE46">
            <v>1172930.8529711375</v>
          </cell>
          <cell r="AF46">
            <v>68236942</v>
          </cell>
          <cell r="AG46">
            <v>2175166</v>
          </cell>
          <cell r="AH46">
            <v>0</v>
          </cell>
          <cell r="AI46">
            <v>37968841.870430052</v>
          </cell>
          <cell r="AJ46">
            <v>1139065.2561129015</v>
          </cell>
          <cell r="AK46">
            <v>1</v>
          </cell>
          <cell r="AL46">
            <v>4274560.8800000008</v>
          </cell>
          <cell r="AM46">
            <v>4274560.8800000008</v>
          </cell>
          <cell r="AN46">
            <v>1.188657678629515E-2</v>
          </cell>
          <cell r="AO46">
            <v>2467400.6464938396</v>
          </cell>
          <cell r="AP46">
            <v>4013736</v>
          </cell>
          <cell r="AQ46">
            <v>0</v>
          </cell>
          <cell r="AR46">
            <v>-1546335.3535061604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</row>
        <row r="47">
          <cell r="A47" t="str">
            <v>100697950B</v>
          </cell>
          <cell r="B47" t="str">
            <v>SOUTHWESTERN MEDICAL CENTER</v>
          </cell>
          <cell r="C47" t="str">
            <v>Yes</v>
          </cell>
          <cell r="D47">
            <v>1</v>
          </cell>
          <cell r="E47">
            <v>12</v>
          </cell>
          <cell r="F47">
            <v>370097</v>
          </cell>
          <cell r="G47">
            <v>42309</v>
          </cell>
          <cell r="H47">
            <v>42674</v>
          </cell>
          <cell r="I47">
            <v>1</v>
          </cell>
          <cell r="J47">
            <v>44651079</v>
          </cell>
          <cell r="K47">
            <v>123269192</v>
          </cell>
          <cell r="L47">
            <v>2762561</v>
          </cell>
          <cell r="M47">
            <v>18304804</v>
          </cell>
          <cell r="N47">
            <v>170285110</v>
          </cell>
          <cell r="O47">
            <v>359272746</v>
          </cell>
          <cell r="P47">
            <v>83191889</v>
          </cell>
          <cell r="R47">
            <v>44651079</v>
          </cell>
          <cell r="S47">
            <v>123269192</v>
          </cell>
          <cell r="T47">
            <v>2762561</v>
          </cell>
          <cell r="U47">
            <v>18304804</v>
          </cell>
          <cell r="V47">
            <v>170285110</v>
          </cell>
          <cell r="X47">
            <v>359272746</v>
          </cell>
          <cell r="Z47">
            <v>359272746</v>
          </cell>
          <cell r="AA47">
            <v>83191889</v>
          </cell>
          <cell r="AC47">
            <v>359272746</v>
          </cell>
          <cell r="AD47">
            <v>39522695.144678876</v>
          </cell>
          <cell r="AE47">
            <v>43669193.855321117</v>
          </cell>
          <cell r="AF47">
            <v>170682832</v>
          </cell>
          <cell r="AG47">
            <v>188589914</v>
          </cell>
          <cell r="AH47">
            <v>0</v>
          </cell>
          <cell r="AI47">
            <v>83191889</v>
          </cell>
          <cell r="AJ47">
            <v>2495756.67</v>
          </cell>
          <cell r="AK47">
            <v>1</v>
          </cell>
          <cell r="AL47">
            <v>6715319.6898899153</v>
          </cell>
          <cell r="AM47">
            <v>3957713.11</v>
          </cell>
          <cell r="AN47">
            <v>1.100549555867876E-2</v>
          </cell>
          <cell r="AO47">
            <v>7031055.0588861816</v>
          </cell>
          <cell r="AP47">
            <v>3716222</v>
          </cell>
          <cell r="AQ47">
            <v>0</v>
          </cell>
          <cell r="AR47">
            <v>3314833.0588861816</v>
          </cell>
          <cell r="AT47">
            <v>2757606.5798899154</v>
          </cell>
          <cell r="AU47">
            <v>1.7037895358950332E-2</v>
          </cell>
          <cell r="AV47">
            <v>1194726.6565124667</v>
          </cell>
          <cell r="AW47">
            <v>1359266</v>
          </cell>
          <cell r="AX47">
            <v>0</v>
          </cell>
          <cell r="AY47">
            <v>-164539.34348753328</v>
          </cell>
        </row>
        <row r="48">
          <cell r="A48" t="str">
            <v>100699540A</v>
          </cell>
          <cell r="B48" t="str">
            <v>ST ANTHONY HSP</v>
          </cell>
          <cell r="C48" t="str">
            <v>Yes</v>
          </cell>
          <cell r="D48">
            <v>1</v>
          </cell>
          <cell r="E48">
            <v>12</v>
          </cell>
          <cell r="F48">
            <v>370037</v>
          </cell>
          <cell r="G48">
            <v>42370</v>
          </cell>
          <cell r="H48">
            <v>42735</v>
          </cell>
          <cell r="I48">
            <v>1</v>
          </cell>
          <cell r="J48">
            <v>221014454</v>
          </cell>
          <cell r="K48">
            <v>739250550</v>
          </cell>
          <cell r="L48">
            <v>35928902</v>
          </cell>
          <cell r="M48">
            <v>759601615</v>
          </cell>
          <cell r="N48">
            <v>399442009</v>
          </cell>
          <cell r="O48">
            <v>2155237530</v>
          </cell>
          <cell r="P48">
            <v>454480464</v>
          </cell>
          <cell r="R48">
            <v>221014454</v>
          </cell>
          <cell r="S48">
            <v>739250550</v>
          </cell>
          <cell r="T48">
            <v>35928902</v>
          </cell>
          <cell r="U48">
            <v>759601615</v>
          </cell>
          <cell r="V48">
            <v>399442009</v>
          </cell>
          <cell r="X48">
            <v>2155237530</v>
          </cell>
          <cell r="Z48">
            <v>2155237530</v>
          </cell>
          <cell r="AA48">
            <v>454480464</v>
          </cell>
          <cell r="AC48">
            <v>2155237530</v>
          </cell>
          <cell r="AD48">
            <v>210069963.2085807</v>
          </cell>
          <cell r="AE48">
            <v>244410500.79141927</v>
          </cell>
          <cell r="AF48">
            <v>996193906</v>
          </cell>
          <cell r="AG48">
            <v>1159043624</v>
          </cell>
          <cell r="AH48">
            <v>0</v>
          </cell>
          <cell r="AI48">
            <v>454480464</v>
          </cell>
          <cell r="AJ48">
            <v>13634413.92</v>
          </cell>
          <cell r="AK48">
            <v>1</v>
          </cell>
          <cell r="AL48">
            <v>30613713.558554016</v>
          </cell>
          <cell r="AM48">
            <v>19144166.989999998</v>
          </cell>
          <cell r="AN48">
            <v>5.3235552685891752E-2</v>
          </cell>
          <cell r="AO48">
            <v>28824852.669285323</v>
          </cell>
          <cell r="AP48">
            <v>17976030</v>
          </cell>
          <cell r="AQ48">
            <v>0</v>
          </cell>
          <cell r="AR48">
            <v>10848822.669285323</v>
          </cell>
          <cell r="AT48">
            <v>11469546.568554018</v>
          </cell>
          <cell r="AU48">
            <v>7.0864689573460593E-2</v>
          </cell>
          <cell r="AV48">
            <v>6597987.7314694915</v>
          </cell>
          <cell r="AW48">
            <v>5653513</v>
          </cell>
          <cell r="AX48">
            <v>0</v>
          </cell>
          <cell r="AY48">
            <v>944474.7314694915</v>
          </cell>
        </row>
        <row r="49">
          <cell r="A49" t="str">
            <v>200310990A</v>
          </cell>
          <cell r="B49" t="str">
            <v>ST JOHN BROKEN ARROW, INC</v>
          </cell>
          <cell r="C49" t="str">
            <v>Yes</v>
          </cell>
          <cell r="D49">
            <v>1</v>
          </cell>
          <cell r="E49">
            <v>12</v>
          </cell>
          <cell r="F49">
            <v>370235</v>
          </cell>
          <cell r="G49">
            <v>42370</v>
          </cell>
          <cell r="H49">
            <v>42735</v>
          </cell>
          <cell r="I49">
            <v>1</v>
          </cell>
          <cell r="J49">
            <v>6897323</v>
          </cell>
          <cell r="K49">
            <v>86788425</v>
          </cell>
          <cell r="L49">
            <v>2745604</v>
          </cell>
          <cell r="M49">
            <v>90179937</v>
          </cell>
          <cell r="N49">
            <v>39588616</v>
          </cell>
          <cell r="O49">
            <v>226199905</v>
          </cell>
          <cell r="P49">
            <v>64005390</v>
          </cell>
          <cell r="R49">
            <v>6897323</v>
          </cell>
          <cell r="S49">
            <v>86788425</v>
          </cell>
          <cell r="T49">
            <v>2745604</v>
          </cell>
          <cell r="U49">
            <v>90179937</v>
          </cell>
          <cell r="V49">
            <v>39588616</v>
          </cell>
          <cell r="X49">
            <v>226199905</v>
          </cell>
          <cell r="Z49">
            <v>226199905</v>
          </cell>
          <cell r="AA49">
            <v>64005390</v>
          </cell>
          <cell r="AC49">
            <v>226199905</v>
          </cell>
          <cell r="AD49">
            <v>27286157.759382259</v>
          </cell>
          <cell r="AE49">
            <v>36719232.240617737</v>
          </cell>
          <cell r="AF49">
            <v>96431352</v>
          </cell>
          <cell r="AG49">
            <v>129768553</v>
          </cell>
          <cell r="AH49">
            <v>0</v>
          </cell>
          <cell r="AI49">
            <v>64005390</v>
          </cell>
          <cell r="AJ49">
            <v>1920161.7</v>
          </cell>
          <cell r="AK49">
            <v>1</v>
          </cell>
          <cell r="AL49">
            <v>2521688.6474066922</v>
          </cell>
          <cell r="AM49">
            <v>492511.26</v>
          </cell>
          <cell r="AN49">
            <v>1.3695612425351569E-3</v>
          </cell>
          <cell r="AO49">
            <v>203652.01416811056</v>
          </cell>
          <cell r="AP49">
            <v>462459</v>
          </cell>
          <cell r="AQ49">
            <v>0</v>
          </cell>
          <cell r="AR49">
            <v>-258806.98583188944</v>
          </cell>
          <cell r="AT49">
            <v>2029177.3874066921</v>
          </cell>
          <cell r="AU49">
            <v>1.253728948991832E-2</v>
          </cell>
          <cell r="AV49">
            <v>816123.05050531402</v>
          </cell>
          <cell r="AW49">
            <v>1000212</v>
          </cell>
          <cell r="AX49">
            <v>0</v>
          </cell>
          <cell r="AY49">
            <v>-184088.94949468598</v>
          </cell>
        </row>
        <row r="50">
          <cell r="A50" t="str">
            <v>100699400A</v>
          </cell>
          <cell r="B50" t="str">
            <v>ST JOHN MED CTR</v>
          </cell>
          <cell r="C50" t="str">
            <v>Yes</v>
          </cell>
          <cell r="D50">
            <v>1</v>
          </cell>
          <cell r="E50">
            <v>12</v>
          </cell>
          <cell r="F50">
            <v>370114</v>
          </cell>
          <cell r="G50">
            <v>42278</v>
          </cell>
          <cell r="H50">
            <v>42643</v>
          </cell>
          <cell r="I50">
            <v>1</v>
          </cell>
          <cell r="J50">
            <v>210510246</v>
          </cell>
          <cell r="K50">
            <v>814705729</v>
          </cell>
          <cell r="L50">
            <v>51080664</v>
          </cell>
          <cell r="M50">
            <v>647192846</v>
          </cell>
          <cell r="N50">
            <v>77899536</v>
          </cell>
          <cell r="O50">
            <v>1802443619</v>
          </cell>
          <cell r="P50">
            <v>549217867</v>
          </cell>
          <cell r="R50">
            <v>210510246</v>
          </cell>
          <cell r="S50">
            <v>814705729</v>
          </cell>
          <cell r="T50">
            <v>51080664</v>
          </cell>
          <cell r="U50">
            <v>647192846</v>
          </cell>
          <cell r="V50">
            <v>77899536</v>
          </cell>
          <cell r="X50">
            <v>1801389021</v>
          </cell>
          <cell r="Z50">
            <v>1802443619</v>
          </cell>
          <cell r="AA50">
            <v>549217867</v>
          </cell>
          <cell r="AC50">
            <v>1801389021</v>
          </cell>
          <cell r="AD50">
            <v>327955525.54304278</v>
          </cell>
          <cell r="AE50">
            <v>220940997.66678426</v>
          </cell>
          <cell r="AF50">
            <v>1076296639</v>
          </cell>
          <cell r="AG50">
            <v>725092382</v>
          </cell>
          <cell r="AH50">
            <v>0</v>
          </cell>
          <cell r="AI50">
            <v>548896523.20982707</v>
          </cell>
          <cell r="AJ50">
            <v>16466895.696294811</v>
          </cell>
          <cell r="AK50">
            <v>1</v>
          </cell>
          <cell r="AL50">
            <v>35904134.439667493</v>
          </cell>
          <cell r="AM50">
            <v>29540791.479999997</v>
          </cell>
          <cell r="AN50">
            <v>8.2146189073567119E-2</v>
          </cell>
          <cell r="AO50">
            <v>16851828.299644668</v>
          </cell>
          <cell r="AP50">
            <v>27738273</v>
          </cell>
          <cell r="AQ50">
            <v>0</v>
          </cell>
          <cell r="AR50">
            <v>-10886444.700355332</v>
          </cell>
          <cell r="AT50">
            <v>6363342.9596674927</v>
          </cell>
          <cell r="AU50">
            <v>3.9315967792713971E-2</v>
          </cell>
          <cell r="AV50">
            <v>3665471.5399770113</v>
          </cell>
          <cell r="AW50">
            <v>3136588</v>
          </cell>
          <cell r="AX50">
            <v>0</v>
          </cell>
          <cell r="AY50">
            <v>528883.53997701127</v>
          </cell>
        </row>
        <row r="51">
          <cell r="A51" t="str">
            <v>200106410A</v>
          </cell>
          <cell r="B51" t="str">
            <v>ST JOHN OWASSO</v>
          </cell>
          <cell r="C51" t="str">
            <v>Yes</v>
          </cell>
          <cell r="D51">
            <v>1</v>
          </cell>
          <cell r="E51">
            <v>12</v>
          </cell>
          <cell r="F51">
            <v>370227</v>
          </cell>
          <cell r="G51">
            <v>42370</v>
          </cell>
          <cell r="H51">
            <v>42735</v>
          </cell>
          <cell r="I51">
            <v>1</v>
          </cell>
          <cell r="J51">
            <v>4022538</v>
          </cell>
          <cell r="K51">
            <v>18097026</v>
          </cell>
          <cell r="L51">
            <v>2721722</v>
          </cell>
          <cell r="M51">
            <v>58743828</v>
          </cell>
          <cell r="N51">
            <v>33733643</v>
          </cell>
          <cell r="O51">
            <v>117318757</v>
          </cell>
          <cell r="P51">
            <v>37861159</v>
          </cell>
          <cell r="R51">
            <v>4022538</v>
          </cell>
          <cell r="S51">
            <v>18097026</v>
          </cell>
          <cell r="T51">
            <v>2721722</v>
          </cell>
          <cell r="U51">
            <v>58743828</v>
          </cell>
          <cell r="V51">
            <v>33733643</v>
          </cell>
          <cell r="X51">
            <v>117318757</v>
          </cell>
          <cell r="Z51">
            <v>117318757</v>
          </cell>
          <cell r="AA51">
            <v>37861159</v>
          </cell>
          <cell r="AC51">
            <v>117318757</v>
          </cell>
          <cell r="AD51">
            <v>8016790.3501609219</v>
          </cell>
          <cell r="AE51">
            <v>29844368.649839081</v>
          </cell>
          <cell r="AF51">
            <v>24841286</v>
          </cell>
          <cell r="AG51">
            <v>92477471</v>
          </cell>
          <cell r="AH51">
            <v>0</v>
          </cell>
          <cell r="AI51">
            <v>37861159</v>
          </cell>
          <cell r="AJ51">
            <v>1135834.77</v>
          </cell>
          <cell r="AK51">
            <v>1</v>
          </cell>
          <cell r="AL51">
            <v>2666835.0918132951</v>
          </cell>
          <cell r="AM51">
            <v>1137883.28</v>
          </cell>
          <cell r="AN51">
            <v>3.1641933197969524E-3</v>
          </cell>
          <cell r="AO51">
            <v>1484731.8117159533</v>
          </cell>
          <cell r="AP51">
            <v>1068452</v>
          </cell>
          <cell r="AQ51">
            <v>0</v>
          </cell>
          <cell r="AR51">
            <v>416279.81171595328</v>
          </cell>
          <cell r="AT51">
            <v>1528951.8118132954</v>
          </cell>
          <cell r="AU51">
            <v>9.4466415798849651E-3</v>
          </cell>
          <cell r="AV51">
            <v>665318.96226769919</v>
          </cell>
          <cell r="AW51">
            <v>753643</v>
          </cell>
          <cell r="AX51">
            <v>0</v>
          </cell>
          <cell r="AY51">
            <v>-88324.037732300814</v>
          </cell>
        </row>
        <row r="52">
          <cell r="A52" t="str">
            <v>100690020A</v>
          </cell>
          <cell r="B52" t="str">
            <v>ST MARY'S REGIONAL CTR</v>
          </cell>
          <cell r="C52" t="str">
            <v>Yes</v>
          </cell>
          <cell r="D52">
            <v>1</v>
          </cell>
          <cell r="E52">
            <v>12</v>
          </cell>
          <cell r="F52">
            <v>370026</v>
          </cell>
          <cell r="G52">
            <v>42370</v>
          </cell>
          <cell r="H52">
            <v>42735</v>
          </cell>
          <cell r="I52">
            <v>1</v>
          </cell>
          <cell r="J52">
            <v>60040662</v>
          </cell>
          <cell r="K52">
            <v>165460881</v>
          </cell>
          <cell r="L52">
            <v>9311906</v>
          </cell>
          <cell r="M52">
            <v>208801400</v>
          </cell>
          <cell r="N52">
            <v>22309672</v>
          </cell>
          <cell r="O52">
            <v>465924521</v>
          </cell>
          <cell r="P52">
            <v>100422955</v>
          </cell>
          <cell r="R52">
            <v>60040662</v>
          </cell>
          <cell r="S52">
            <v>165460881</v>
          </cell>
          <cell r="T52">
            <v>9311906</v>
          </cell>
          <cell r="U52">
            <v>208801400</v>
          </cell>
          <cell r="V52">
            <v>22309672</v>
          </cell>
          <cell r="X52">
            <v>465924521</v>
          </cell>
          <cell r="Z52">
            <v>465924521</v>
          </cell>
          <cell r="AA52">
            <v>100422955</v>
          </cell>
          <cell r="AC52">
            <v>465924521</v>
          </cell>
          <cell r="AD52">
            <v>50610473.069138587</v>
          </cell>
          <cell r="AE52">
            <v>49812481.930861413</v>
          </cell>
          <cell r="AF52">
            <v>234813449</v>
          </cell>
          <cell r="AG52">
            <v>231111072</v>
          </cell>
          <cell r="AH52">
            <v>0</v>
          </cell>
          <cell r="AI52">
            <v>100422955</v>
          </cell>
          <cell r="AJ52">
            <v>3012688.65</v>
          </cell>
          <cell r="AK52">
            <v>1</v>
          </cell>
          <cell r="AL52">
            <v>3466005.410018228</v>
          </cell>
          <cell r="AM52">
            <v>2094658.4300000002</v>
          </cell>
          <cell r="AN52">
            <v>5.8247663252968904E-3</v>
          </cell>
          <cell r="AO52">
            <v>1742816.8729233472</v>
          </cell>
          <cell r="AP52">
            <v>1966847</v>
          </cell>
          <cell r="AQ52">
            <v>0</v>
          </cell>
          <cell r="AR52">
            <v>-224030.12707665283</v>
          </cell>
          <cell r="AT52">
            <v>1371346.9800182278</v>
          </cell>
          <cell r="AU52">
            <v>8.472878806118838E-3</v>
          </cell>
          <cell r="AV52">
            <v>554193.59949905123</v>
          </cell>
          <cell r="AW52">
            <v>675958</v>
          </cell>
          <cell r="AX52">
            <v>0</v>
          </cell>
          <cell r="AY52">
            <v>-121764.40050094877</v>
          </cell>
        </row>
        <row r="53">
          <cell r="A53" t="str">
            <v>100740840B</v>
          </cell>
          <cell r="B53" t="str">
            <v>ST. ANTHONY SHAWNEE HOSPITAL</v>
          </cell>
          <cell r="C53" t="str">
            <v>Yes</v>
          </cell>
          <cell r="D53">
            <v>1</v>
          </cell>
          <cell r="E53">
            <v>12</v>
          </cell>
          <cell r="F53">
            <v>370149</v>
          </cell>
          <cell r="G53">
            <v>42370</v>
          </cell>
          <cell r="H53">
            <v>42735</v>
          </cell>
          <cell r="I53">
            <v>1</v>
          </cell>
          <cell r="J53">
            <v>20429215</v>
          </cell>
          <cell r="K53">
            <v>49599084</v>
          </cell>
          <cell r="L53">
            <v>2940574</v>
          </cell>
          <cell r="M53">
            <v>162547892</v>
          </cell>
          <cell r="N53">
            <v>106573005</v>
          </cell>
          <cell r="O53">
            <v>342089770</v>
          </cell>
          <cell r="P53">
            <v>93493907</v>
          </cell>
          <cell r="R53">
            <v>20429215</v>
          </cell>
          <cell r="S53">
            <v>49599084</v>
          </cell>
          <cell r="T53">
            <v>2940574</v>
          </cell>
          <cell r="U53">
            <v>162547892</v>
          </cell>
          <cell r="V53">
            <v>106573005</v>
          </cell>
          <cell r="X53">
            <v>342089770</v>
          </cell>
          <cell r="Z53">
            <v>342089770</v>
          </cell>
          <cell r="AA53">
            <v>93493907</v>
          </cell>
          <cell r="AC53">
            <v>342089770</v>
          </cell>
          <cell r="AD53">
            <v>19942557.844266467</v>
          </cell>
          <cell r="AE53">
            <v>73551349.155733541</v>
          </cell>
          <cell r="AF53">
            <v>72968873</v>
          </cell>
          <cell r="AG53">
            <v>269120897</v>
          </cell>
          <cell r="AH53">
            <v>0</v>
          </cell>
          <cell r="AI53">
            <v>93493907</v>
          </cell>
          <cell r="AJ53">
            <v>2804817.21</v>
          </cell>
          <cell r="AK53">
            <v>1</v>
          </cell>
          <cell r="AL53">
            <v>7868778.5515475459</v>
          </cell>
          <cell r="AM53">
            <v>3451464.3699999996</v>
          </cell>
          <cell r="AN53">
            <v>9.5977335241899282E-3</v>
          </cell>
          <cell r="AO53">
            <v>4557234.6715257335</v>
          </cell>
          <cell r="AP53">
            <v>3240863</v>
          </cell>
          <cell r="AQ53">
            <v>0</v>
          </cell>
          <cell r="AR53">
            <v>1316371.6715257335</v>
          </cell>
          <cell r="AT53">
            <v>4417314.1815475458</v>
          </cell>
          <cell r="AU53">
            <v>2.7292412681949318E-2</v>
          </cell>
          <cell r="AV53">
            <v>1304398.3993535927</v>
          </cell>
          <cell r="AW53">
            <v>2177361</v>
          </cell>
          <cell r="AX53">
            <v>0</v>
          </cell>
          <cell r="AY53">
            <v>-872962.60064640734</v>
          </cell>
        </row>
        <row r="54">
          <cell r="A54" t="str">
            <v>200006260A</v>
          </cell>
          <cell r="B54" t="str">
            <v>TULSA SPINE HOSPITAL</v>
          </cell>
          <cell r="C54" t="str">
            <v>Yes</v>
          </cell>
          <cell r="D54">
            <v>1</v>
          </cell>
          <cell r="E54">
            <v>12</v>
          </cell>
          <cell r="F54">
            <v>370216</v>
          </cell>
          <cell r="G54">
            <v>42370</v>
          </cell>
          <cell r="H54">
            <v>42735</v>
          </cell>
          <cell r="I54">
            <v>1</v>
          </cell>
          <cell r="J54">
            <v>2693700</v>
          </cell>
          <cell r="K54">
            <v>76126880</v>
          </cell>
          <cell r="L54">
            <v>18460</v>
          </cell>
          <cell r="M54">
            <v>158132374</v>
          </cell>
          <cell r="N54">
            <v>15972893</v>
          </cell>
          <cell r="O54">
            <v>252944307</v>
          </cell>
          <cell r="P54">
            <v>59471556</v>
          </cell>
          <cell r="R54">
            <v>2693700</v>
          </cell>
          <cell r="S54">
            <v>76126880</v>
          </cell>
          <cell r="T54">
            <v>18460</v>
          </cell>
          <cell r="U54">
            <v>158132374</v>
          </cell>
          <cell r="V54">
            <v>15972893</v>
          </cell>
          <cell r="X54">
            <v>252944307</v>
          </cell>
          <cell r="Z54">
            <v>252944307</v>
          </cell>
          <cell r="AA54">
            <v>59471556</v>
          </cell>
          <cell r="AC54">
            <v>252944307</v>
          </cell>
          <cell r="AD54">
            <v>18536413.955923665</v>
          </cell>
          <cell r="AE54">
            <v>40935142.044076338</v>
          </cell>
          <cell r="AF54">
            <v>78839040</v>
          </cell>
          <cell r="AG54">
            <v>174105267</v>
          </cell>
          <cell r="AH54">
            <v>0</v>
          </cell>
          <cell r="AI54">
            <v>59471556</v>
          </cell>
          <cell r="AJ54">
            <v>1784146.68</v>
          </cell>
          <cell r="AK54">
            <v>1</v>
          </cell>
          <cell r="AL54">
            <v>4269658.7166275578</v>
          </cell>
          <cell r="AM54">
            <v>423192.61</v>
          </cell>
          <cell r="AN54">
            <v>1.1768019207993256E-3</v>
          </cell>
          <cell r="AO54">
            <v>80938.02190913941</v>
          </cell>
          <cell r="AP54">
            <v>397370</v>
          </cell>
          <cell r="AQ54">
            <v>0</v>
          </cell>
          <cell r="AR54">
            <v>-316431.97809086059</v>
          </cell>
          <cell r="AT54">
            <v>3846466.1066275579</v>
          </cell>
          <cell r="AU54">
            <v>2.3765423068103367E-2</v>
          </cell>
          <cell r="AV54">
            <v>560168.25925286021</v>
          </cell>
          <cell r="AW54">
            <v>1895981</v>
          </cell>
          <cell r="AX54">
            <v>0</v>
          </cell>
          <cell r="AY54">
            <v>-1335812.7407471398</v>
          </cell>
        </row>
        <row r="55">
          <cell r="A55" t="str">
            <v>200028650A</v>
          </cell>
          <cell r="B55" t="str">
            <v>VALIR REHABILITATION HOSPITAL OF OKC</v>
          </cell>
          <cell r="C55" t="str">
            <v>No</v>
          </cell>
          <cell r="D55">
            <v>1</v>
          </cell>
          <cell r="E55">
            <v>12</v>
          </cell>
          <cell r="F55">
            <v>373025</v>
          </cell>
          <cell r="G55">
            <v>42370</v>
          </cell>
          <cell r="H55">
            <v>42735</v>
          </cell>
          <cell r="I55">
            <v>1</v>
          </cell>
          <cell r="J55">
            <v>14396699</v>
          </cell>
          <cell r="K55">
            <v>10753764</v>
          </cell>
          <cell r="L55">
            <v>0</v>
          </cell>
          <cell r="M55">
            <v>0</v>
          </cell>
          <cell r="N55">
            <v>1100015</v>
          </cell>
          <cell r="O55">
            <v>26250478</v>
          </cell>
          <cell r="P55">
            <v>14841226</v>
          </cell>
          <cell r="R55">
            <v>14396699</v>
          </cell>
          <cell r="S55">
            <v>10753764</v>
          </cell>
          <cell r="T55">
            <v>0</v>
          </cell>
          <cell r="U55">
            <v>0</v>
          </cell>
          <cell r="V55">
            <v>1100015</v>
          </cell>
          <cell r="X55">
            <v>26250478</v>
          </cell>
          <cell r="Z55">
            <v>26250478</v>
          </cell>
          <cell r="AA55">
            <v>14841226</v>
          </cell>
          <cell r="AC55">
            <v>26250478</v>
          </cell>
          <cell r="AD55">
            <v>14219310.80217427</v>
          </cell>
          <cell r="AE55">
            <v>621915.19782573101</v>
          </cell>
          <cell r="AF55">
            <v>25150463</v>
          </cell>
          <cell r="AG55">
            <v>1100015</v>
          </cell>
          <cell r="AH55">
            <v>0</v>
          </cell>
          <cell r="AI55">
            <v>14841226</v>
          </cell>
          <cell r="AJ55">
            <v>445236.77999999997</v>
          </cell>
          <cell r="AK55">
            <v>1</v>
          </cell>
          <cell r="AL55">
            <v>1653019.534257537</v>
          </cell>
          <cell r="AM55">
            <v>1645577.83</v>
          </cell>
          <cell r="AN55">
            <v>4.5759758214321987E-3</v>
          </cell>
          <cell r="AO55">
            <v>733643.47021664004</v>
          </cell>
          <cell r="AP55">
            <v>1545168</v>
          </cell>
          <cell r="AQ55">
            <v>0</v>
          </cell>
          <cell r="AR55">
            <v>-811524.52978335996</v>
          </cell>
          <cell r="AT55">
            <v>7441.7042575369169</v>
          </cell>
          <cell r="AU55">
            <v>4.597863210684343E-5</v>
          </cell>
          <cell r="AV55">
            <v>0</v>
          </cell>
          <cell r="AW55">
            <v>3668</v>
          </cell>
          <cell r="AX55">
            <v>0</v>
          </cell>
          <cell r="AY55">
            <v>-3668</v>
          </cell>
        </row>
        <row r="56">
          <cell r="A56" t="str">
            <v>200673510G</v>
          </cell>
          <cell r="B56" t="str">
            <v>WILLOW CREST HOSPITAL</v>
          </cell>
          <cell r="C56" t="str">
            <v>No</v>
          </cell>
          <cell r="D56">
            <v>1</v>
          </cell>
          <cell r="E56">
            <v>12</v>
          </cell>
          <cell r="F56">
            <v>374017</v>
          </cell>
          <cell r="G56">
            <v>42370</v>
          </cell>
          <cell r="H56">
            <v>42735</v>
          </cell>
          <cell r="I56">
            <v>1</v>
          </cell>
          <cell r="J56">
            <v>8552175</v>
          </cell>
          <cell r="K56">
            <v>4265350</v>
          </cell>
          <cell r="L56">
            <v>0</v>
          </cell>
          <cell r="M56">
            <v>0</v>
          </cell>
          <cell r="N56">
            <v>0</v>
          </cell>
          <cell r="O56">
            <v>12817525</v>
          </cell>
          <cell r="P56">
            <v>9999572</v>
          </cell>
          <cell r="R56">
            <v>8552175</v>
          </cell>
          <cell r="S56">
            <v>4265350</v>
          </cell>
          <cell r="T56">
            <v>0</v>
          </cell>
          <cell r="U56">
            <v>0</v>
          </cell>
          <cell r="V56">
            <v>0</v>
          </cell>
          <cell r="X56">
            <v>12817525</v>
          </cell>
          <cell r="Z56">
            <v>12817525</v>
          </cell>
          <cell r="AA56">
            <v>9999572</v>
          </cell>
          <cell r="AC56">
            <v>12817525</v>
          </cell>
          <cell r="AD56">
            <v>9999572</v>
          </cell>
          <cell r="AE56">
            <v>0</v>
          </cell>
          <cell r="AF56">
            <v>12817525</v>
          </cell>
          <cell r="AG56">
            <v>0</v>
          </cell>
          <cell r="AH56">
            <v>0</v>
          </cell>
          <cell r="AI56">
            <v>9999572</v>
          </cell>
          <cell r="AJ56">
            <v>299987.15999999997</v>
          </cell>
          <cell r="AK56">
            <v>1</v>
          </cell>
          <cell r="AL56">
            <v>749537.88999999966</v>
          </cell>
          <cell r="AM56">
            <v>749537.88999999966</v>
          </cell>
          <cell r="AN56">
            <v>2.0842935529140579E-3</v>
          </cell>
          <cell r="AO56">
            <v>48909.887116793194</v>
          </cell>
          <cell r="AP56">
            <v>703803</v>
          </cell>
          <cell r="AQ56">
            <v>0</v>
          </cell>
          <cell r="AR56">
            <v>-654893.11288320681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</row>
        <row r="57">
          <cell r="A57" t="str">
            <v>200019120A</v>
          </cell>
          <cell r="B57" t="str">
            <v>WOODWARD HEALTH SYSTEM LLC</v>
          </cell>
          <cell r="C57" t="str">
            <v>Yes</v>
          </cell>
          <cell r="D57">
            <v>1</v>
          </cell>
          <cell r="E57">
            <v>12</v>
          </cell>
          <cell r="F57">
            <v>370002</v>
          </cell>
          <cell r="G57">
            <v>42156</v>
          </cell>
          <cell r="H57">
            <v>42521</v>
          </cell>
          <cell r="I57">
            <v>1</v>
          </cell>
          <cell r="J57">
            <v>5914461</v>
          </cell>
          <cell r="K57">
            <v>34349121</v>
          </cell>
          <cell r="L57">
            <v>2948248</v>
          </cell>
          <cell r="M57">
            <v>103835244</v>
          </cell>
          <cell r="N57">
            <v>21752683</v>
          </cell>
          <cell r="O57">
            <v>173176253</v>
          </cell>
          <cell r="P57">
            <v>48396857</v>
          </cell>
          <cell r="R57">
            <v>5914461</v>
          </cell>
          <cell r="S57">
            <v>34349121</v>
          </cell>
          <cell r="T57">
            <v>2948248</v>
          </cell>
          <cell r="U57">
            <v>103835244</v>
          </cell>
          <cell r="V57">
            <v>21752683</v>
          </cell>
          <cell r="X57">
            <v>168799757</v>
          </cell>
          <cell r="Z57">
            <v>173176253</v>
          </cell>
          <cell r="AA57">
            <v>48396857</v>
          </cell>
          <cell r="AC57">
            <v>168799757</v>
          </cell>
          <cell r="AD57">
            <v>12076232.86097032</v>
          </cell>
          <cell r="AE57">
            <v>35097542.755734757</v>
          </cell>
          <cell r="AF57">
            <v>43211830</v>
          </cell>
          <cell r="AG57">
            <v>125587927</v>
          </cell>
          <cell r="AH57">
            <v>0</v>
          </cell>
          <cell r="AI57">
            <v>47173775.616705075</v>
          </cell>
          <cell r="AJ57">
            <v>1415213.2685011523</v>
          </cell>
          <cell r="AK57">
            <v>1</v>
          </cell>
          <cell r="AL57">
            <v>2709944.8491764897</v>
          </cell>
          <cell r="AM57">
            <v>1216528.5699999998</v>
          </cell>
          <cell r="AN57">
            <v>3.3828878956162693E-3</v>
          </cell>
          <cell r="AO57">
            <v>1382010.0858999416</v>
          </cell>
          <cell r="AP57">
            <v>1142299</v>
          </cell>
          <cell r="AQ57">
            <v>0</v>
          </cell>
          <cell r="AR57">
            <v>239711.08589994162</v>
          </cell>
          <cell r="AT57">
            <v>1493416.2791764897</v>
          </cell>
          <cell r="AU57">
            <v>9.227084993747638E-3</v>
          </cell>
          <cell r="AV57">
            <v>873353.32555318158</v>
          </cell>
          <cell r="AW57">
            <v>736127</v>
          </cell>
          <cell r="AX57">
            <v>0</v>
          </cell>
          <cell r="AY57">
            <v>137226.32555318158</v>
          </cell>
        </row>
        <row r="59">
          <cell r="B59" t="str">
            <v>Private Taxed (Included above)</v>
          </cell>
        </row>
        <row r="60">
          <cell r="A60" t="str">
            <v>200285100B</v>
          </cell>
          <cell r="B60" t="str">
            <v>INTEGRIS BASS BEHAVIORAL</v>
          </cell>
          <cell r="C60" t="str">
            <v>No</v>
          </cell>
          <cell r="D60">
            <v>1</v>
          </cell>
          <cell r="E60">
            <v>12</v>
          </cell>
          <cell r="F60">
            <v>370016</v>
          </cell>
          <cell r="G60">
            <v>42186</v>
          </cell>
          <cell r="H60">
            <v>42551</v>
          </cell>
          <cell r="I60">
            <v>1</v>
          </cell>
          <cell r="J60">
            <v>38990767</v>
          </cell>
          <cell r="K60">
            <v>147924972</v>
          </cell>
          <cell r="L60">
            <v>0</v>
          </cell>
          <cell r="M60">
            <v>204720251</v>
          </cell>
          <cell r="N60">
            <v>0</v>
          </cell>
          <cell r="O60">
            <v>403284002</v>
          </cell>
          <cell r="P60">
            <v>101380649</v>
          </cell>
          <cell r="R60">
            <v>38990767</v>
          </cell>
          <cell r="S60">
            <v>147924972</v>
          </cell>
          <cell r="T60">
            <v>0</v>
          </cell>
          <cell r="U60">
            <v>204720251</v>
          </cell>
          <cell r="V60">
            <v>0</v>
          </cell>
          <cell r="X60">
            <v>391635990</v>
          </cell>
          <cell r="Z60">
            <v>403284002</v>
          </cell>
          <cell r="AA60">
            <v>101380649</v>
          </cell>
          <cell r="AC60">
            <v>391635990</v>
          </cell>
          <cell r="AD60">
            <v>46988322.953943044</v>
          </cell>
          <cell r="AE60">
            <v>51464158.773704335</v>
          </cell>
          <cell r="AF60">
            <v>186915739</v>
          </cell>
          <cell r="AG60">
            <v>204720251</v>
          </cell>
          <cell r="AH60">
            <v>0</v>
          </cell>
          <cell r="AI60">
            <v>0</v>
          </cell>
          <cell r="AJ60">
            <v>0</v>
          </cell>
          <cell r="AK60">
            <v>1</v>
          </cell>
          <cell r="AL60">
            <v>2801255.22</v>
          </cell>
          <cell r="AM60">
            <v>2801255.22</v>
          </cell>
          <cell r="AN60">
            <v>7.7896504940035173E-3</v>
          </cell>
          <cell r="AO60">
            <v>243067.13583334535</v>
          </cell>
          <cell r="AP60">
            <v>2630328</v>
          </cell>
          <cell r="AQ60">
            <v>0</v>
          </cell>
          <cell r="AR60">
            <v>-2387260.8641666546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</row>
        <row r="61">
          <cell r="A61" t="str">
            <v>200285100C</v>
          </cell>
          <cell r="B61" t="str">
            <v>INTEGRIS BASS BEHAVIORAL</v>
          </cell>
          <cell r="C61" t="str">
            <v>No</v>
          </cell>
          <cell r="D61">
            <v>1</v>
          </cell>
          <cell r="E61">
            <v>12</v>
          </cell>
          <cell r="F61">
            <v>370016</v>
          </cell>
          <cell r="G61">
            <v>42186</v>
          </cell>
          <cell r="H61">
            <v>42551</v>
          </cell>
          <cell r="I61">
            <v>1</v>
          </cell>
          <cell r="J61">
            <v>38990767</v>
          </cell>
          <cell r="K61">
            <v>147924972</v>
          </cell>
          <cell r="L61">
            <v>0</v>
          </cell>
          <cell r="M61">
            <v>204720251</v>
          </cell>
          <cell r="N61">
            <v>0</v>
          </cell>
          <cell r="O61">
            <v>403284002</v>
          </cell>
          <cell r="P61">
            <v>101380649</v>
          </cell>
          <cell r="R61">
            <v>38990767</v>
          </cell>
          <cell r="S61">
            <v>147924972</v>
          </cell>
          <cell r="T61">
            <v>0</v>
          </cell>
          <cell r="U61">
            <v>204720251</v>
          </cell>
          <cell r="V61">
            <v>0</v>
          </cell>
          <cell r="X61">
            <v>391635990</v>
          </cell>
          <cell r="Z61">
            <v>403284002</v>
          </cell>
          <cell r="AA61">
            <v>101380649</v>
          </cell>
          <cell r="AC61">
            <v>391635990</v>
          </cell>
          <cell r="AD61">
            <v>46988322.953943044</v>
          </cell>
          <cell r="AE61">
            <v>51464158.773704335</v>
          </cell>
          <cell r="AF61">
            <v>186915739</v>
          </cell>
          <cell r="AG61">
            <v>204720251</v>
          </cell>
          <cell r="AH61">
            <v>0</v>
          </cell>
          <cell r="AI61">
            <v>0</v>
          </cell>
          <cell r="AJ61">
            <v>0</v>
          </cell>
          <cell r="AK61">
            <v>1</v>
          </cell>
          <cell r="AL61">
            <v>212687.01</v>
          </cell>
          <cell r="AM61">
            <v>212687.01</v>
          </cell>
          <cell r="AN61">
            <v>5.9143396170614933E-4</v>
          </cell>
          <cell r="AO61">
            <v>85913.808575173956</v>
          </cell>
          <cell r="AP61">
            <v>199709</v>
          </cell>
          <cell r="AQ61">
            <v>0</v>
          </cell>
          <cell r="AR61">
            <v>-113795.19142482604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</row>
        <row r="62">
          <cell r="A62" t="str">
            <v>100697950L</v>
          </cell>
          <cell r="B62" t="str">
            <v>SOUTHWESTERN MEDICAL CENTE</v>
          </cell>
          <cell r="C62" t="str">
            <v>No</v>
          </cell>
          <cell r="D62">
            <v>1</v>
          </cell>
          <cell r="E62">
            <v>12</v>
          </cell>
          <cell r="F62">
            <v>370097</v>
          </cell>
          <cell r="G62">
            <v>42309</v>
          </cell>
          <cell r="H62">
            <v>42674</v>
          </cell>
          <cell r="I62">
            <v>1</v>
          </cell>
          <cell r="J62">
            <v>44651079</v>
          </cell>
          <cell r="K62">
            <v>123269192</v>
          </cell>
          <cell r="L62">
            <v>2762561</v>
          </cell>
          <cell r="M62">
            <v>18304804</v>
          </cell>
          <cell r="N62">
            <v>170285110</v>
          </cell>
          <cell r="O62">
            <v>359272746</v>
          </cell>
          <cell r="P62">
            <v>83191889</v>
          </cell>
          <cell r="R62">
            <v>44651079</v>
          </cell>
          <cell r="S62">
            <v>123269192</v>
          </cell>
          <cell r="T62">
            <v>2762561</v>
          </cell>
          <cell r="U62">
            <v>18304804</v>
          </cell>
          <cell r="V62">
            <v>170285110</v>
          </cell>
          <cell r="X62">
            <v>359272746</v>
          </cell>
          <cell r="Z62">
            <v>359272746</v>
          </cell>
          <cell r="AA62">
            <v>83191889</v>
          </cell>
          <cell r="AC62">
            <v>359272746</v>
          </cell>
          <cell r="AD62">
            <v>39522695.144678876</v>
          </cell>
          <cell r="AE62">
            <v>43669193.855321117</v>
          </cell>
          <cell r="AF62">
            <v>170682832</v>
          </cell>
          <cell r="AG62">
            <v>188589914</v>
          </cell>
          <cell r="AH62">
            <v>0</v>
          </cell>
          <cell r="AI62">
            <v>0</v>
          </cell>
          <cell r="AJ62">
            <v>0</v>
          </cell>
          <cell r="AK62">
            <v>1</v>
          </cell>
          <cell r="AL62">
            <v>3323317.1</v>
          </cell>
          <cell r="AM62">
            <v>3323317.1</v>
          </cell>
          <cell r="AN62">
            <v>9.2413852564798907E-3</v>
          </cell>
          <cell r="AO62">
            <v>499046.92380088009</v>
          </cell>
          <cell r="AP62">
            <v>3120535</v>
          </cell>
          <cell r="AQ62">
            <v>0</v>
          </cell>
          <cell r="AR62">
            <v>-2621488.0761991199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</row>
        <row r="63">
          <cell r="A63" t="str">
            <v>100738360O</v>
          </cell>
          <cell r="B63" t="str">
            <v xml:space="preserve">PARKSIDE INC RTC </v>
          </cell>
          <cell r="C63" t="str">
            <v>No</v>
          </cell>
          <cell r="D63">
            <v>1</v>
          </cell>
          <cell r="E63">
            <v>12</v>
          </cell>
          <cell r="F63">
            <v>374021</v>
          </cell>
          <cell r="G63">
            <v>42370</v>
          </cell>
          <cell r="H63">
            <v>42735</v>
          </cell>
          <cell r="I63">
            <v>1</v>
          </cell>
          <cell r="J63">
            <v>23113587</v>
          </cell>
          <cell r="K63">
            <v>0</v>
          </cell>
          <cell r="L63">
            <v>0</v>
          </cell>
          <cell r="M63">
            <v>1424555</v>
          </cell>
          <cell r="N63">
            <v>148586</v>
          </cell>
          <cell r="O63">
            <v>24686728</v>
          </cell>
          <cell r="P63">
            <v>10417319</v>
          </cell>
          <cell r="R63">
            <v>23113587</v>
          </cell>
          <cell r="S63">
            <v>0</v>
          </cell>
          <cell r="T63">
            <v>0</v>
          </cell>
          <cell r="U63">
            <v>1424555</v>
          </cell>
          <cell r="V63">
            <v>148586</v>
          </cell>
          <cell r="X63">
            <v>24686728</v>
          </cell>
          <cell r="Z63">
            <v>24686728</v>
          </cell>
          <cell r="AA63">
            <v>10417319</v>
          </cell>
          <cell r="AC63">
            <v>24686728</v>
          </cell>
          <cell r="AD63">
            <v>9753484.0993611235</v>
          </cell>
          <cell r="AE63">
            <v>663834.90063887765</v>
          </cell>
          <cell r="AF63">
            <v>23113587</v>
          </cell>
          <cell r="AG63">
            <v>1573141</v>
          </cell>
          <cell r="AH63">
            <v>0</v>
          </cell>
          <cell r="AI63">
            <v>0</v>
          </cell>
          <cell r="AJ63">
            <v>0</v>
          </cell>
          <cell r="AK63">
            <v>1</v>
          </cell>
          <cell r="AL63">
            <v>1718097.0549999999</v>
          </cell>
          <cell r="AM63">
            <v>1718097.0549999999</v>
          </cell>
          <cell r="AN63">
            <v>4.7776352106991297E-3</v>
          </cell>
          <cell r="AO63">
            <v>1669983.4076801748</v>
          </cell>
          <cell r="AP63">
            <v>1613262</v>
          </cell>
          <cell r="AQ63">
            <v>0</v>
          </cell>
          <cell r="AR63">
            <v>56721.407680174801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</row>
        <row r="64">
          <cell r="A64" t="str">
            <v>100699540P</v>
          </cell>
          <cell r="B64" t="str">
            <v xml:space="preserve">POSITIVE OUTCOMES RTC </v>
          </cell>
          <cell r="C64" t="str">
            <v>No</v>
          </cell>
          <cell r="D64">
            <v>1</v>
          </cell>
          <cell r="E64">
            <v>12</v>
          </cell>
          <cell r="F64">
            <v>370037</v>
          </cell>
          <cell r="G64">
            <v>42370</v>
          </cell>
          <cell r="H64">
            <v>42735</v>
          </cell>
          <cell r="I64">
            <v>1</v>
          </cell>
          <cell r="J64">
            <v>221014454</v>
          </cell>
          <cell r="K64">
            <v>739250550</v>
          </cell>
          <cell r="L64">
            <v>35928902</v>
          </cell>
          <cell r="M64">
            <v>759601615</v>
          </cell>
          <cell r="N64">
            <v>399442009</v>
          </cell>
          <cell r="O64">
            <v>2155237530</v>
          </cell>
          <cell r="P64">
            <v>454480464</v>
          </cell>
          <cell r="R64">
            <v>221014454</v>
          </cell>
          <cell r="S64">
            <v>739250550</v>
          </cell>
          <cell r="T64">
            <v>35928902</v>
          </cell>
          <cell r="U64">
            <v>759601615</v>
          </cell>
          <cell r="V64">
            <v>399442009</v>
          </cell>
          <cell r="X64">
            <v>2155237530</v>
          </cell>
          <cell r="Z64">
            <v>2155237530</v>
          </cell>
          <cell r="AA64">
            <v>454480464</v>
          </cell>
          <cell r="AC64">
            <v>2155237530</v>
          </cell>
          <cell r="AD64">
            <v>210069963.2085807</v>
          </cell>
          <cell r="AE64">
            <v>244410500.79141927</v>
          </cell>
          <cell r="AF64">
            <v>996193906</v>
          </cell>
          <cell r="AG64">
            <v>1159043624</v>
          </cell>
          <cell r="AH64">
            <v>0</v>
          </cell>
          <cell r="AI64">
            <v>0</v>
          </cell>
          <cell r="AJ64">
            <v>0</v>
          </cell>
          <cell r="AK64">
            <v>1</v>
          </cell>
          <cell r="AL64">
            <v>2658449.84</v>
          </cell>
          <cell r="AM64">
            <v>2658449.84</v>
          </cell>
          <cell r="AN64">
            <v>7.3925413727348871E-3</v>
          </cell>
          <cell r="AO64">
            <v>36098.733897209633</v>
          </cell>
          <cell r="AP64">
            <v>2496237</v>
          </cell>
          <cell r="AQ64">
            <v>0</v>
          </cell>
          <cell r="AR64">
            <v>-2460138.2661027904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</row>
        <row r="65">
          <cell r="A65" t="str">
            <v>100699540I</v>
          </cell>
          <cell r="B65" t="str">
            <v>ST ANTHONY HOSPITAL</v>
          </cell>
          <cell r="C65" t="str">
            <v>No</v>
          </cell>
          <cell r="D65">
            <v>1</v>
          </cell>
          <cell r="E65">
            <v>12</v>
          </cell>
          <cell r="F65">
            <v>370037</v>
          </cell>
          <cell r="G65">
            <v>42370</v>
          </cell>
          <cell r="H65">
            <v>42735</v>
          </cell>
          <cell r="I65">
            <v>1</v>
          </cell>
          <cell r="J65">
            <v>221014454</v>
          </cell>
          <cell r="K65">
            <v>739250550</v>
          </cell>
          <cell r="L65">
            <v>35928902</v>
          </cell>
          <cell r="M65">
            <v>759601615</v>
          </cell>
          <cell r="N65">
            <v>399442009</v>
          </cell>
          <cell r="O65">
            <v>2155237530</v>
          </cell>
          <cell r="P65">
            <v>454480464</v>
          </cell>
          <cell r="R65">
            <v>221014454</v>
          </cell>
          <cell r="S65">
            <v>739250550</v>
          </cell>
          <cell r="T65">
            <v>35928902</v>
          </cell>
          <cell r="U65">
            <v>759601615</v>
          </cell>
          <cell r="V65">
            <v>399442009</v>
          </cell>
          <cell r="X65">
            <v>2155237530</v>
          </cell>
          <cell r="Z65">
            <v>2155237530</v>
          </cell>
          <cell r="AA65">
            <v>454480464</v>
          </cell>
          <cell r="AC65">
            <v>2155237530</v>
          </cell>
          <cell r="AD65">
            <v>210069963.2085807</v>
          </cell>
          <cell r="AE65">
            <v>244410500.79141927</v>
          </cell>
          <cell r="AF65">
            <v>996193906</v>
          </cell>
          <cell r="AG65">
            <v>1159043624</v>
          </cell>
          <cell r="AH65">
            <v>0</v>
          </cell>
          <cell r="AI65">
            <v>0</v>
          </cell>
          <cell r="AJ65">
            <v>0</v>
          </cell>
          <cell r="AK65">
            <v>1</v>
          </cell>
          <cell r="AL65">
            <v>3555416.86</v>
          </cell>
          <cell r="AM65">
            <v>3555416.86</v>
          </cell>
          <cell r="AN65">
            <v>9.8868016388336897E-3</v>
          </cell>
          <cell r="AO65">
            <v>-220017.89195257844</v>
          </cell>
          <cell r="AP65">
            <v>3338473</v>
          </cell>
          <cell r="AQ65">
            <v>0</v>
          </cell>
          <cell r="AR65">
            <v>-3558490.8919525784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</row>
        <row r="66">
          <cell r="A66" t="str">
            <v>100699540H</v>
          </cell>
          <cell r="B66" t="str">
            <v>ST ANTHONY HOSPITAL RTC</v>
          </cell>
          <cell r="C66" t="str">
            <v>No</v>
          </cell>
          <cell r="D66">
            <v>1</v>
          </cell>
          <cell r="E66">
            <v>12</v>
          </cell>
          <cell r="F66">
            <v>370037</v>
          </cell>
          <cell r="G66">
            <v>42370</v>
          </cell>
          <cell r="H66">
            <v>42735</v>
          </cell>
          <cell r="I66">
            <v>1</v>
          </cell>
          <cell r="J66">
            <v>221014454</v>
          </cell>
          <cell r="K66">
            <v>739250550</v>
          </cell>
          <cell r="L66">
            <v>35928902</v>
          </cell>
          <cell r="M66">
            <v>759601615</v>
          </cell>
          <cell r="N66">
            <v>399442009</v>
          </cell>
          <cell r="O66">
            <v>2155237530</v>
          </cell>
          <cell r="P66">
            <v>454480464</v>
          </cell>
          <cell r="R66">
            <v>221014454</v>
          </cell>
          <cell r="S66">
            <v>739250550</v>
          </cell>
          <cell r="T66">
            <v>35928902</v>
          </cell>
          <cell r="U66">
            <v>759601615</v>
          </cell>
          <cell r="V66">
            <v>399442009</v>
          </cell>
          <cell r="X66">
            <v>2155237530</v>
          </cell>
          <cell r="Z66">
            <v>2155237530</v>
          </cell>
          <cell r="AA66">
            <v>454480464</v>
          </cell>
          <cell r="AC66">
            <v>2155237530</v>
          </cell>
          <cell r="AD66">
            <v>210069963.2085807</v>
          </cell>
          <cell r="AE66">
            <v>244410500.79141927</v>
          </cell>
          <cell r="AF66">
            <v>996193906</v>
          </cell>
          <cell r="AG66">
            <v>1159043624</v>
          </cell>
          <cell r="AH66">
            <v>0</v>
          </cell>
          <cell r="AI66">
            <v>0</v>
          </cell>
          <cell r="AJ66">
            <v>0</v>
          </cell>
          <cell r="AK66">
            <v>1</v>
          </cell>
          <cell r="AL66">
            <v>7192329.459999999</v>
          </cell>
          <cell r="AM66">
            <v>7192329.459999999</v>
          </cell>
          <cell r="AN66">
            <v>2.0000224303419606E-2</v>
          </cell>
          <cell r="AO66">
            <v>-1007080.1691152956</v>
          </cell>
          <cell r="AP66">
            <v>6753468</v>
          </cell>
          <cell r="AQ66">
            <v>0</v>
          </cell>
          <cell r="AR66">
            <v>-7760548.1691152956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</row>
        <row r="67">
          <cell r="A67" t="str">
            <v>200673510E</v>
          </cell>
          <cell r="B67" t="str">
            <v>WILLOW CREST HOSPITAL-RTC</v>
          </cell>
          <cell r="C67" t="str">
            <v>No</v>
          </cell>
          <cell r="D67">
            <v>1</v>
          </cell>
          <cell r="E67">
            <v>12</v>
          </cell>
          <cell r="F67">
            <v>374017</v>
          </cell>
          <cell r="G67">
            <v>42370</v>
          </cell>
          <cell r="H67">
            <v>42735</v>
          </cell>
          <cell r="I67">
            <v>1</v>
          </cell>
          <cell r="J67">
            <v>8552175</v>
          </cell>
          <cell r="K67">
            <v>4265350</v>
          </cell>
          <cell r="L67">
            <v>0</v>
          </cell>
          <cell r="M67">
            <v>0</v>
          </cell>
          <cell r="N67">
            <v>0</v>
          </cell>
          <cell r="O67">
            <v>12817525</v>
          </cell>
          <cell r="P67">
            <v>9999572</v>
          </cell>
          <cell r="R67">
            <v>8552175</v>
          </cell>
          <cell r="S67">
            <v>4265350</v>
          </cell>
          <cell r="T67">
            <v>0</v>
          </cell>
          <cell r="U67">
            <v>0</v>
          </cell>
          <cell r="V67">
            <v>0</v>
          </cell>
          <cell r="X67">
            <v>12817525</v>
          </cell>
          <cell r="Z67">
            <v>12817525</v>
          </cell>
          <cell r="AA67">
            <v>9999572</v>
          </cell>
          <cell r="AC67">
            <v>12817525</v>
          </cell>
          <cell r="AD67">
            <v>9999572</v>
          </cell>
          <cell r="AE67">
            <v>0</v>
          </cell>
          <cell r="AF67">
            <v>12817525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1</v>
          </cell>
          <cell r="AL67">
            <v>3842652.3400000003</v>
          </cell>
          <cell r="AM67">
            <v>3842652.3400000003</v>
          </cell>
          <cell r="AN67">
            <v>1.068553785633455E-2</v>
          </cell>
          <cell r="AO67">
            <v>1836703.2804933917</v>
          </cell>
          <cell r="AP67">
            <v>3608182</v>
          </cell>
          <cell r="AQ67">
            <v>0</v>
          </cell>
          <cell r="AR67">
            <v>-1771478.7195066083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</row>
        <row r="68">
          <cell r="A68" t="str">
            <v>100806400X</v>
          </cell>
          <cell r="B68" t="str">
            <v>WILLOW VIEW HOSP</v>
          </cell>
          <cell r="C68" t="str">
            <v>Yes</v>
          </cell>
          <cell r="D68">
            <v>1</v>
          </cell>
          <cell r="E68">
            <v>12</v>
          </cell>
          <cell r="F68">
            <v>370028</v>
          </cell>
          <cell r="G68">
            <v>42186</v>
          </cell>
          <cell r="H68">
            <v>42551</v>
          </cell>
          <cell r="I68">
            <v>1</v>
          </cell>
          <cell r="J68">
            <v>304163014</v>
          </cell>
          <cell r="K68">
            <v>1378055917</v>
          </cell>
          <cell r="L68">
            <v>0</v>
          </cell>
          <cell r="M68">
            <v>1105149578</v>
          </cell>
          <cell r="N68">
            <v>110576</v>
          </cell>
          <cell r="O68">
            <v>2874439970</v>
          </cell>
          <cell r="P68">
            <v>701369428</v>
          </cell>
          <cell r="R68">
            <v>304163014</v>
          </cell>
          <cell r="S68">
            <v>1378055917</v>
          </cell>
          <cell r="T68">
            <v>0</v>
          </cell>
          <cell r="U68">
            <v>1105149578</v>
          </cell>
          <cell r="V68">
            <v>110576</v>
          </cell>
          <cell r="X68">
            <v>2787479085</v>
          </cell>
          <cell r="Z68">
            <v>2874439970</v>
          </cell>
          <cell r="AA68">
            <v>701369428</v>
          </cell>
          <cell r="AC68">
            <v>2787479085</v>
          </cell>
          <cell r="AD68">
            <v>410464974.64556253</v>
          </cell>
          <cell r="AE68">
            <v>269685813.61682492</v>
          </cell>
          <cell r="AF68">
            <v>1682218931</v>
          </cell>
          <cell r="AG68">
            <v>1105260154</v>
          </cell>
          <cell r="AH68">
            <v>0</v>
          </cell>
          <cell r="AI68">
            <v>0</v>
          </cell>
          <cell r="AJ68">
            <v>0</v>
          </cell>
          <cell r="AK68">
            <v>1</v>
          </cell>
          <cell r="AL68">
            <v>592296.97</v>
          </cell>
          <cell r="AM68">
            <v>592296.97</v>
          </cell>
          <cell r="AN68">
            <v>1.6470424943848157E-3</v>
          </cell>
          <cell r="AO68">
            <v>3020181.5031685289</v>
          </cell>
          <cell r="AP68">
            <v>556156</v>
          </cell>
          <cell r="AQ68">
            <v>0</v>
          </cell>
          <cell r="AR68">
            <v>2464025.5031685289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</row>
        <row r="69">
          <cell r="A69" t="str">
            <v>100689250A</v>
          </cell>
          <cell r="B69" t="str">
            <v>WILLOW VIEW HOSP RTC</v>
          </cell>
          <cell r="C69" t="str">
            <v>No</v>
          </cell>
          <cell r="D69">
            <v>1</v>
          </cell>
          <cell r="E69">
            <v>12</v>
          </cell>
          <cell r="F69">
            <v>370028</v>
          </cell>
          <cell r="G69">
            <v>42186</v>
          </cell>
          <cell r="H69">
            <v>42551</v>
          </cell>
          <cell r="I69">
            <v>1</v>
          </cell>
          <cell r="J69">
            <v>304163014</v>
          </cell>
          <cell r="K69">
            <v>1378055917</v>
          </cell>
          <cell r="L69">
            <v>0</v>
          </cell>
          <cell r="M69">
            <v>1105149578</v>
          </cell>
          <cell r="N69">
            <v>110576</v>
          </cell>
          <cell r="O69">
            <v>2874439970</v>
          </cell>
          <cell r="P69">
            <v>701369428</v>
          </cell>
          <cell r="R69">
            <v>304163014</v>
          </cell>
          <cell r="S69">
            <v>1378055917</v>
          </cell>
          <cell r="T69">
            <v>0</v>
          </cell>
          <cell r="U69">
            <v>1105149578</v>
          </cell>
          <cell r="V69">
            <v>110576</v>
          </cell>
          <cell r="X69">
            <v>2787479085</v>
          </cell>
          <cell r="Z69">
            <v>2874439970</v>
          </cell>
          <cell r="AA69">
            <v>701369428</v>
          </cell>
          <cell r="AC69">
            <v>2787479085</v>
          </cell>
          <cell r="AD69">
            <v>410464974.64556253</v>
          </cell>
          <cell r="AE69">
            <v>269685813.61682492</v>
          </cell>
          <cell r="AF69">
            <v>1682218931</v>
          </cell>
          <cell r="AG69">
            <v>1105260154</v>
          </cell>
          <cell r="AH69">
            <v>0</v>
          </cell>
          <cell r="AI69">
            <v>0</v>
          </cell>
          <cell r="AJ69">
            <v>0</v>
          </cell>
          <cell r="AK69">
            <v>1</v>
          </cell>
          <cell r="AL69">
            <v>4117479.73</v>
          </cell>
          <cell r="AM69">
            <v>4117479.73</v>
          </cell>
          <cell r="AN69">
            <v>1.1449770011617851E-2</v>
          </cell>
          <cell r="AO69">
            <v>-1754025.7642582548</v>
          </cell>
          <cell r="AP69">
            <v>3866240</v>
          </cell>
          <cell r="AQ69">
            <v>0</v>
          </cell>
          <cell r="AR69">
            <v>-5620265.7642582543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</row>
        <row r="70">
          <cell r="A70" t="str">
            <v>100689250B</v>
          </cell>
          <cell r="B70" t="str">
            <v>WILLOW VIEW HOSPITAL RTC</v>
          </cell>
          <cell r="C70" t="str">
            <v>No</v>
          </cell>
          <cell r="D70">
            <v>1</v>
          </cell>
          <cell r="E70">
            <v>12</v>
          </cell>
          <cell r="F70">
            <v>370028</v>
          </cell>
          <cell r="G70">
            <v>42186</v>
          </cell>
          <cell r="H70">
            <v>42551</v>
          </cell>
          <cell r="I70">
            <v>1</v>
          </cell>
          <cell r="J70">
            <v>304163014</v>
          </cell>
          <cell r="K70">
            <v>1378055917</v>
          </cell>
          <cell r="L70">
            <v>0</v>
          </cell>
          <cell r="M70">
            <v>1105149578</v>
          </cell>
          <cell r="N70">
            <v>110576</v>
          </cell>
          <cell r="O70">
            <v>2874439970</v>
          </cell>
          <cell r="P70">
            <v>701369428</v>
          </cell>
          <cell r="R70">
            <v>304163014</v>
          </cell>
          <cell r="S70">
            <v>1378055917</v>
          </cell>
          <cell r="T70">
            <v>0</v>
          </cell>
          <cell r="U70">
            <v>1105149578</v>
          </cell>
          <cell r="V70">
            <v>110576</v>
          </cell>
          <cell r="X70">
            <v>2787479085</v>
          </cell>
          <cell r="Z70">
            <v>2874439970</v>
          </cell>
          <cell r="AA70">
            <v>701369428</v>
          </cell>
          <cell r="AC70">
            <v>2787479085</v>
          </cell>
          <cell r="AD70">
            <v>410464974.64556253</v>
          </cell>
          <cell r="AE70">
            <v>269685813.61682492</v>
          </cell>
          <cell r="AF70">
            <v>1682218931</v>
          </cell>
          <cell r="AG70">
            <v>1105260154</v>
          </cell>
          <cell r="AH70">
            <v>0</v>
          </cell>
          <cell r="AI70">
            <v>0</v>
          </cell>
          <cell r="AJ70">
            <v>0</v>
          </cell>
          <cell r="AK70">
            <v>1</v>
          </cell>
          <cell r="AL70">
            <v>4152106.5300000003</v>
          </cell>
          <cell r="AM70">
            <v>4152106.5300000003</v>
          </cell>
          <cell r="AN70">
            <v>1.154605922789489E-2</v>
          </cell>
          <cell r="AO70">
            <v>-1825832.1893053828</v>
          </cell>
          <cell r="AP70">
            <v>3898754</v>
          </cell>
          <cell r="AQ70">
            <v>0</v>
          </cell>
          <cell r="AR70">
            <v>-5724586.1893053828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</row>
        <row r="72">
          <cell r="B72" t="str">
            <v xml:space="preserve">Private CAH Not Taxed </v>
          </cell>
        </row>
        <row r="73">
          <cell r="A73" t="str">
            <v>100700440A</v>
          </cell>
          <cell r="B73" t="str">
            <v>ALLIANCEHEALTH MADILL (MARSHALL COUNTY HMA LLC)</v>
          </cell>
          <cell r="C73" t="str">
            <v>Yes</v>
          </cell>
          <cell r="D73">
            <v>1</v>
          </cell>
          <cell r="E73">
            <v>12</v>
          </cell>
          <cell r="F73">
            <v>371326</v>
          </cell>
          <cell r="G73">
            <v>42095</v>
          </cell>
          <cell r="H73">
            <v>42460</v>
          </cell>
          <cell r="I73">
            <v>1</v>
          </cell>
          <cell r="J73">
            <v>1253990</v>
          </cell>
          <cell r="K73">
            <v>4741631</v>
          </cell>
          <cell r="L73">
            <v>185639</v>
          </cell>
          <cell r="M73">
            <v>16962020</v>
          </cell>
          <cell r="N73">
            <v>7394142</v>
          </cell>
          <cell r="O73">
            <v>30537422</v>
          </cell>
          <cell r="P73">
            <v>8861450</v>
          </cell>
          <cell r="R73">
            <v>1253990</v>
          </cell>
          <cell r="S73">
            <v>4741631</v>
          </cell>
          <cell r="T73">
            <v>185639</v>
          </cell>
          <cell r="U73">
            <v>16962020</v>
          </cell>
          <cell r="V73">
            <v>7394142</v>
          </cell>
          <cell r="X73">
            <v>30537422</v>
          </cell>
          <cell r="Z73">
            <v>30537422</v>
          </cell>
          <cell r="AA73">
            <v>8861450</v>
          </cell>
          <cell r="AC73">
            <v>30537422</v>
          </cell>
          <cell r="AD73">
            <v>1793698.4473345522</v>
          </cell>
          <cell r="AE73">
            <v>7067751.5526654478</v>
          </cell>
          <cell r="AF73">
            <v>6181260</v>
          </cell>
          <cell r="AG73">
            <v>24356162</v>
          </cell>
          <cell r="AH73">
            <v>0</v>
          </cell>
          <cell r="AI73">
            <v>8861450</v>
          </cell>
          <cell r="AJ73">
            <v>0</v>
          </cell>
          <cell r="AK73">
            <v>0</v>
          </cell>
          <cell r="AL73">
            <v>708407.89371324249</v>
          </cell>
          <cell r="AM73">
            <v>44719.58</v>
          </cell>
          <cell r="AN73">
            <v>0</v>
          </cell>
          <cell r="AO73">
            <v>2764.6815914308027</v>
          </cell>
          <cell r="AP73">
            <v>0</v>
          </cell>
          <cell r="AQ73">
            <v>38168</v>
          </cell>
          <cell r="AR73">
            <v>-35403.318408569197</v>
          </cell>
          <cell r="AT73">
            <v>663688.31371324253</v>
          </cell>
          <cell r="AU73">
            <v>0</v>
          </cell>
          <cell r="AV73">
            <v>321232.56254157831</v>
          </cell>
          <cell r="AW73">
            <v>0</v>
          </cell>
          <cell r="AX73">
            <v>475966</v>
          </cell>
          <cell r="AY73">
            <v>-154733.43745842169</v>
          </cell>
        </row>
        <row r="74">
          <cell r="A74" t="str">
            <v>100699690A</v>
          </cell>
          <cell r="B74" t="str">
            <v xml:space="preserve">CARNEGIE TRI-COUNTY MUNICIPAL HOSPITAL </v>
          </cell>
          <cell r="C74" t="str">
            <v>No</v>
          </cell>
          <cell r="D74">
            <v>1</v>
          </cell>
          <cell r="E74">
            <v>12</v>
          </cell>
          <cell r="F74">
            <v>371334</v>
          </cell>
          <cell r="G74">
            <v>42125</v>
          </cell>
          <cell r="H74">
            <v>42490</v>
          </cell>
          <cell r="I74">
            <v>1</v>
          </cell>
          <cell r="J74">
            <v>1186561</v>
          </cell>
          <cell r="K74">
            <v>1149213</v>
          </cell>
          <cell r="L74">
            <v>0</v>
          </cell>
          <cell r="M74">
            <v>0</v>
          </cell>
          <cell r="N74">
            <v>3619698</v>
          </cell>
          <cell r="O74">
            <v>6069986</v>
          </cell>
          <cell r="P74">
            <v>3537942</v>
          </cell>
          <cell r="R74">
            <v>1186561</v>
          </cell>
          <cell r="S74">
            <v>1149213</v>
          </cell>
          <cell r="T74">
            <v>0</v>
          </cell>
          <cell r="U74">
            <v>0</v>
          </cell>
          <cell r="V74">
            <v>3619698</v>
          </cell>
          <cell r="X74">
            <v>5955472</v>
          </cell>
          <cell r="Z74">
            <v>6069986</v>
          </cell>
          <cell r="AA74">
            <v>3537942</v>
          </cell>
          <cell r="AC74">
            <v>5955472</v>
          </cell>
          <cell r="AD74">
            <v>1361425.3701916281</v>
          </cell>
          <cell r="AE74">
            <v>2109771.1891783606</v>
          </cell>
          <cell r="AF74">
            <v>2335774</v>
          </cell>
          <cell r="AG74">
            <v>3619698</v>
          </cell>
          <cell r="AH74">
            <v>0</v>
          </cell>
          <cell r="AI74">
            <v>3471196.5593699887</v>
          </cell>
          <cell r="AJ74">
            <v>0</v>
          </cell>
          <cell r="AK74">
            <v>0</v>
          </cell>
          <cell r="AL74">
            <v>241916.30728373365</v>
          </cell>
          <cell r="AM74">
            <v>103682.91</v>
          </cell>
          <cell r="AN74">
            <v>0</v>
          </cell>
          <cell r="AO74">
            <v>124810.04626643205</v>
          </cell>
          <cell r="AP74">
            <v>0</v>
          </cell>
          <cell r="AQ74">
            <v>67434</v>
          </cell>
          <cell r="AR74">
            <v>57376.046266432051</v>
          </cell>
          <cell r="AT74">
            <v>138233.39728373365</v>
          </cell>
          <cell r="AU74">
            <v>0</v>
          </cell>
          <cell r="AV74">
            <v>174336.91017309224</v>
          </cell>
          <cell r="AW74">
            <v>0</v>
          </cell>
          <cell r="AX74">
            <v>341740</v>
          </cell>
          <cell r="AY74">
            <v>-167403.08982690776</v>
          </cell>
        </row>
        <row r="75">
          <cell r="A75" t="str">
            <v>200259440A</v>
          </cell>
          <cell r="B75" t="str">
            <v>DRUMRIGHT REGIONAL HOSPITAL (CAH ACQUISITION CO #4 LLC)</v>
          </cell>
          <cell r="C75" t="str">
            <v>No</v>
          </cell>
          <cell r="D75">
            <v>1</v>
          </cell>
          <cell r="E75">
            <v>12</v>
          </cell>
          <cell r="F75">
            <v>371331</v>
          </cell>
          <cell r="G75">
            <v>42278</v>
          </cell>
          <cell r="H75">
            <v>42643</v>
          </cell>
          <cell r="I75">
            <v>1</v>
          </cell>
          <cell r="J75">
            <v>3331876</v>
          </cell>
          <cell r="K75">
            <v>5047147</v>
          </cell>
          <cell r="L75">
            <v>67198</v>
          </cell>
          <cell r="M75">
            <v>14128622</v>
          </cell>
          <cell r="N75">
            <v>2271627</v>
          </cell>
          <cell r="O75">
            <v>26052391</v>
          </cell>
          <cell r="P75">
            <v>8579261</v>
          </cell>
          <cell r="R75">
            <v>3331876</v>
          </cell>
          <cell r="S75">
            <v>5047147</v>
          </cell>
          <cell r="T75">
            <v>67198</v>
          </cell>
          <cell r="U75">
            <v>14128622</v>
          </cell>
          <cell r="V75">
            <v>2271627</v>
          </cell>
          <cell r="X75">
            <v>24846470</v>
          </cell>
          <cell r="Z75">
            <v>26052391</v>
          </cell>
          <cell r="AA75">
            <v>8579261</v>
          </cell>
          <cell r="AC75">
            <v>24846470</v>
          </cell>
          <cell r="AD75">
            <v>2781408.2178745512</v>
          </cell>
          <cell r="AE75">
            <v>5400733.3390623918</v>
          </cell>
          <cell r="AF75">
            <v>8446221</v>
          </cell>
          <cell r="AG75">
            <v>16400249</v>
          </cell>
          <cell r="AH75">
            <v>0</v>
          </cell>
          <cell r="AI75">
            <v>8182141.556936943</v>
          </cell>
          <cell r="AJ75">
            <v>0</v>
          </cell>
          <cell r="AK75">
            <v>0</v>
          </cell>
          <cell r="AL75">
            <v>417922.50076198345</v>
          </cell>
          <cell r="AM75">
            <v>132988.65</v>
          </cell>
          <cell r="AN75">
            <v>0</v>
          </cell>
          <cell r="AO75">
            <v>17184.285251568188</v>
          </cell>
          <cell r="AP75">
            <v>0</v>
          </cell>
          <cell r="AQ75">
            <v>80363</v>
          </cell>
          <cell r="AR75">
            <v>-63178.714748431812</v>
          </cell>
          <cell r="AT75">
            <v>284933.85076198349</v>
          </cell>
          <cell r="AU75">
            <v>0</v>
          </cell>
          <cell r="AV75">
            <v>366523.4505564415</v>
          </cell>
          <cell r="AW75">
            <v>0</v>
          </cell>
          <cell r="AX75">
            <v>439417</v>
          </cell>
          <cell r="AY75">
            <v>-72893.549443558499</v>
          </cell>
        </row>
        <row r="76">
          <cell r="A76" t="str">
            <v>200311270A</v>
          </cell>
          <cell r="B76" t="str">
            <v>FAIRFAX MEMORIAL HOSPITAL (CAH Acquisition #12)</v>
          </cell>
          <cell r="C76" t="str">
            <v>No</v>
          </cell>
          <cell r="D76">
            <v>1</v>
          </cell>
          <cell r="E76">
            <v>12</v>
          </cell>
          <cell r="F76">
            <v>371318</v>
          </cell>
          <cell r="G76">
            <v>42278</v>
          </cell>
          <cell r="H76">
            <v>42643</v>
          </cell>
          <cell r="I76">
            <v>1</v>
          </cell>
          <cell r="J76">
            <v>1590987</v>
          </cell>
          <cell r="K76">
            <v>2704562</v>
          </cell>
          <cell r="L76">
            <v>14467</v>
          </cell>
          <cell r="M76">
            <v>5744069</v>
          </cell>
          <cell r="N76">
            <v>1392198</v>
          </cell>
          <cell r="O76">
            <v>12694838</v>
          </cell>
          <cell r="P76">
            <v>4235788</v>
          </cell>
          <cell r="R76">
            <v>1590987</v>
          </cell>
          <cell r="S76">
            <v>2704562</v>
          </cell>
          <cell r="T76">
            <v>14467</v>
          </cell>
          <cell r="U76">
            <v>5744069</v>
          </cell>
          <cell r="V76">
            <v>1392198</v>
          </cell>
          <cell r="X76">
            <v>11446283</v>
          </cell>
          <cell r="Z76">
            <v>12694838</v>
          </cell>
          <cell r="AA76">
            <v>4235788</v>
          </cell>
          <cell r="AC76">
            <v>11446283</v>
          </cell>
          <cell r="AD76">
            <v>1438089.5646409981</v>
          </cell>
          <cell r="AE76">
            <v>2381102.7855098266</v>
          </cell>
          <cell r="AF76">
            <v>4310016</v>
          </cell>
          <cell r="AG76">
            <v>7136267</v>
          </cell>
          <cell r="AH76">
            <v>0</v>
          </cell>
          <cell r="AI76">
            <v>3819192.350150825</v>
          </cell>
          <cell r="AJ76">
            <v>0</v>
          </cell>
          <cell r="AK76">
            <v>0</v>
          </cell>
          <cell r="AL76">
            <v>156947.43149006303</v>
          </cell>
          <cell r="AM76">
            <v>22981.42</v>
          </cell>
          <cell r="AN76">
            <v>0</v>
          </cell>
          <cell r="AO76">
            <v>26576.754405306594</v>
          </cell>
          <cell r="AP76">
            <v>0</v>
          </cell>
          <cell r="AQ76">
            <v>32924</v>
          </cell>
          <cell r="AR76">
            <v>-6347.245594693406</v>
          </cell>
          <cell r="AT76">
            <v>133966.01149006301</v>
          </cell>
          <cell r="AU76">
            <v>0</v>
          </cell>
          <cell r="AV76">
            <v>177299.8811486343</v>
          </cell>
          <cell r="AW76">
            <v>0</v>
          </cell>
          <cell r="AX76">
            <v>256001</v>
          </cell>
          <cell r="AY76">
            <v>-78701.118851365696</v>
          </cell>
        </row>
        <row r="77">
          <cell r="A77" t="str">
            <v>200313370A</v>
          </cell>
          <cell r="B77" t="str">
            <v>HASKELL COUNTY HOSPITAL (CAH Acquisition #16)</v>
          </cell>
          <cell r="C77" t="str">
            <v>No</v>
          </cell>
          <cell r="D77">
            <v>1</v>
          </cell>
          <cell r="E77">
            <v>12</v>
          </cell>
          <cell r="F77">
            <v>371335</v>
          </cell>
          <cell r="G77">
            <v>42278</v>
          </cell>
          <cell r="H77">
            <v>42643</v>
          </cell>
          <cell r="I77">
            <v>1</v>
          </cell>
          <cell r="J77">
            <v>2922884</v>
          </cell>
          <cell r="K77">
            <v>4608486</v>
          </cell>
          <cell r="L77">
            <v>6855</v>
          </cell>
          <cell r="M77">
            <v>10009948</v>
          </cell>
          <cell r="N77">
            <v>3925495</v>
          </cell>
          <cell r="O77">
            <v>21473668</v>
          </cell>
          <cell r="P77">
            <v>5830059</v>
          </cell>
          <cell r="R77">
            <v>2922884</v>
          </cell>
          <cell r="S77">
            <v>4608486</v>
          </cell>
          <cell r="T77">
            <v>6855</v>
          </cell>
          <cell r="U77">
            <v>10009948</v>
          </cell>
          <cell r="V77">
            <v>3925495</v>
          </cell>
          <cell r="X77">
            <v>21473668</v>
          </cell>
          <cell r="Z77">
            <v>21473668</v>
          </cell>
          <cell r="AA77">
            <v>5830059</v>
          </cell>
          <cell r="AC77">
            <v>21473668</v>
          </cell>
          <cell r="AD77">
            <v>2046613.3920518376</v>
          </cell>
          <cell r="AE77">
            <v>3783445.6079481621</v>
          </cell>
          <cell r="AF77">
            <v>7538225</v>
          </cell>
          <cell r="AG77">
            <v>13935443</v>
          </cell>
          <cell r="AH77">
            <v>0</v>
          </cell>
          <cell r="AI77">
            <v>5830058.9999999991</v>
          </cell>
          <cell r="AJ77">
            <v>0</v>
          </cell>
          <cell r="AK77">
            <v>0</v>
          </cell>
          <cell r="AL77">
            <v>444278.67482470523</v>
          </cell>
          <cell r="AM77">
            <v>106747.4</v>
          </cell>
          <cell r="AN77">
            <v>0</v>
          </cell>
          <cell r="AO77">
            <v>-22890.605985540678</v>
          </cell>
          <cell r="AP77">
            <v>0</v>
          </cell>
          <cell r="AQ77">
            <v>35928</v>
          </cell>
          <cell r="AR77">
            <v>-58818.605985540678</v>
          </cell>
          <cell r="AT77">
            <v>337531.27482470521</v>
          </cell>
          <cell r="AU77">
            <v>0</v>
          </cell>
          <cell r="AV77">
            <v>200859.64788676996</v>
          </cell>
          <cell r="AW77">
            <v>0</v>
          </cell>
          <cell r="AX77">
            <v>300996</v>
          </cell>
          <cell r="AY77">
            <v>-100136.35211323004</v>
          </cell>
        </row>
        <row r="78">
          <cell r="A78" t="str">
            <v>100700460A</v>
          </cell>
          <cell r="B78" t="str">
            <v>JANE PHILLIPS NOWATA (NOWATA HEALTH CENTER)</v>
          </cell>
          <cell r="C78" t="str">
            <v>No</v>
          </cell>
          <cell r="D78">
            <v>1</v>
          </cell>
          <cell r="E78">
            <v>12</v>
          </cell>
          <cell r="F78">
            <v>371305</v>
          </cell>
          <cell r="G78">
            <v>42278</v>
          </cell>
          <cell r="H78">
            <v>42643</v>
          </cell>
          <cell r="I78">
            <v>1</v>
          </cell>
          <cell r="J78">
            <v>1006629</v>
          </cell>
          <cell r="K78">
            <v>890195</v>
          </cell>
          <cell r="L78">
            <v>24700</v>
          </cell>
          <cell r="M78">
            <v>2486310</v>
          </cell>
          <cell r="N78">
            <v>3867379</v>
          </cell>
          <cell r="O78">
            <v>8303789</v>
          </cell>
          <cell r="P78">
            <v>4552045</v>
          </cell>
          <cell r="R78">
            <v>1006629</v>
          </cell>
          <cell r="S78">
            <v>890195</v>
          </cell>
          <cell r="T78">
            <v>24700</v>
          </cell>
          <cell r="U78">
            <v>2486310</v>
          </cell>
          <cell r="V78">
            <v>3867379</v>
          </cell>
          <cell r="X78">
            <v>8275213</v>
          </cell>
          <cell r="Z78">
            <v>8303789</v>
          </cell>
          <cell r="AA78">
            <v>4552045</v>
          </cell>
          <cell r="AC78">
            <v>8275213</v>
          </cell>
          <cell r="AD78">
            <v>1053358.1376622166</v>
          </cell>
          <cell r="AE78">
            <v>3483021.8161859605</v>
          </cell>
          <cell r="AF78">
            <v>1921524</v>
          </cell>
          <cell r="AG78">
            <v>6353689</v>
          </cell>
          <cell r="AH78">
            <v>0</v>
          </cell>
          <cell r="AI78">
            <v>4536379.9538481766</v>
          </cell>
          <cell r="AJ78">
            <v>0</v>
          </cell>
          <cell r="AK78">
            <v>0</v>
          </cell>
          <cell r="AL78">
            <v>191010.43193495483</v>
          </cell>
          <cell r="AM78">
            <v>16346.050000000003</v>
          </cell>
          <cell r="AN78">
            <v>0</v>
          </cell>
          <cell r="AO78">
            <v>87521.64839069845</v>
          </cell>
          <cell r="AP78">
            <v>0</v>
          </cell>
          <cell r="AQ78">
            <v>11715</v>
          </cell>
          <cell r="AR78">
            <v>75806.64839069845</v>
          </cell>
          <cell r="AT78">
            <v>174664.38193495481</v>
          </cell>
          <cell r="AU78">
            <v>0</v>
          </cell>
          <cell r="AV78">
            <v>231868.14571936277</v>
          </cell>
          <cell r="AW78">
            <v>0</v>
          </cell>
          <cell r="AX78">
            <v>321602</v>
          </cell>
          <cell r="AY78">
            <v>-89733.854280637228</v>
          </cell>
        </row>
        <row r="79">
          <cell r="A79" t="str">
            <v>100774650D</v>
          </cell>
          <cell r="B79" t="str">
            <v>MARY HURLEY HOSPITAL (COAL COUNTY GENERAL HOSPITAL)</v>
          </cell>
          <cell r="C79" t="str">
            <v>No</v>
          </cell>
          <cell r="D79">
            <v>1</v>
          </cell>
          <cell r="E79">
            <v>12</v>
          </cell>
          <cell r="F79">
            <v>371319</v>
          </cell>
          <cell r="G79">
            <v>42186</v>
          </cell>
          <cell r="H79">
            <v>42551</v>
          </cell>
          <cell r="I79">
            <v>1</v>
          </cell>
          <cell r="J79">
            <v>1903353</v>
          </cell>
          <cell r="K79">
            <v>3281906</v>
          </cell>
          <cell r="L79">
            <v>7442</v>
          </cell>
          <cell r="M79">
            <v>3722106</v>
          </cell>
          <cell r="N79">
            <v>691860</v>
          </cell>
          <cell r="O79">
            <v>9606667</v>
          </cell>
          <cell r="P79">
            <v>4896266</v>
          </cell>
          <cell r="R79">
            <v>1903353</v>
          </cell>
          <cell r="S79">
            <v>3281906</v>
          </cell>
          <cell r="T79">
            <v>7442</v>
          </cell>
          <cell r="U79">
            <v>3722106</v>
          </cell>
          <cell r="V79">
            <v>691860</v>
          </cell>
          <cell r="X79">
            <v>9606667</v>
          </cell>
          <cell r="Z79">
            <v>9606667</v>
          </cell>
          <cell r="AA79">
            <v>4896266</v>
          </cell>
          <cell r="AC79">
            <v>9606667</v>
          </cell>
          <cell r="AD79">
            <v>2646583.3940601875</v>
          </cell>
          <cell r="AE79">
            <v>2249682.6059398125</v>
          </cell>
          <cell r="AF79">
            <v>5192701</v>
          </cell>
          <cell r="AG79">
            <v>4413966</v>
          </cell>
          <cell r="AH79">
            <v>0</v>
          </cell>
          <cell r="AI79">
            <v>4896266</v>
          </cell>
          <cell r="AJ79">
            <v>0</v>
          </cell>
          <cell r="AK79">
            <v>0</v>
          </cell>
          <cell r="AL79">
            <v>210875.81203907193</v>
          </cell>
          <cell r="AM79">
            <v>66560.740000000005</v>
          </cell>
          <cell r="AN79">
            <v>0</v>
          </cell>
          <cell r="AO79">
            <v>2004.5072815152816</v>
          </cell>
          <cell r="AP79">
            <v>0</v>
          </cell>
          <cell r="AQ79">
            <v>19112</v>
          </cell>
          <cell r="AR79">
            <v>-17107.492718484718</v>
          </cell>
          <cell r="AT79">
            <v>144315.07203907191</v>
          </cell>
          <cell r="AU79">
            <v>0</v>
          </cell>
          <cell r="AV79">
            <v>23994.002700079596</v>
          </cell>
          <cell r="AW79">
            <v>0</v>
          </cell>
          <cell r="AX79">
            <v>37767</v>
          </cell>
          <cell r="AY79">
            <v>-13772.997299920404</v>
          </cell>
        </row>
        <row r="80">
          <cell r="A80" t="str">
            <v>200226190A</v>
          </cell>
          <cell r="B80" t="str">
            <v>MERCY HOSPITAL HEALDTON INC</v>
          </cell>
          <cell r="C80" t="str">
            <v>No</v>
          </cell>
          <cell r="D80">
            <v>1</v>
          </cell>
          <cell r="E80">
            <v>12</v>
          </cell>
          <cell r="F80">
            <v>371310</v>
          </cell>
          <cell r="G80">
            <v>42186</v>
          </cell>
          <cell r="H80">
            <v>42551</v>
          </cell>
          <cell r="I80">
            <v>1</v>
          </cell>
          <cell r="J80">
            <v>1465173</v>
          </cell>
          <cell r="K80">
            <v>2362733</v>
          </cell>
          <cell r="L80">
            <v>0</v>
          </cell>
          <cell r="M80">
            <v>7872857</v>
          </cell>
          <cell r="N80">
            <v>0</v>
          </cell>
          <cell r="O80">
            <v>11913505</v>
          </cell>
          <cell r="P80">
            <v>6025526</v>
          </cell>
          <cell r="R80">
            <v>1465173</v>
          </cell>
          <cell r="S80">
            <v>2362733</v>
          </cell>
          <cell r="T80">
            <v>0</v>
          </cell>
          <cell r="U80">
            <v>7872857</v>
          </cell>
          <cell r="V80">
            <v>0</v>
          </cell>
          <cell r="X80">
            <v>11700763</v>
          </cell>
          <cell r="Z80">
            <v>11913505</v>
          </cell>
          <cell r="AA80">
            <v>6025526</v>
          </cell>
          <cell r="AC80">
            <v>11700763</v>
          </cell>
          <cell r="AD80">
            <v>1936050.4846018027</v>
          </cell>
          <cell r="AE80">
            <v>3981876.4123389376</v>
          </cell>
          <cell r="AF80">
            <v>3827906</v>
          </cell>
          <cell r="AG80">
            <v>7872857</v>
          </cell>
          <cell r="AH80">
            <v>0</v>
          </cell>
          <cell r="AI80">
            <v>5917926.8969407398</v>
          </cell>
          <cell r="AJ80">
            <v>0</v>
          </cell>
          <cell r="AK80">
            <v>0</v>
          </cell>
          <cell r="AL80">
            <v>290591.34178626299</v>
          </cell>
          <cell r="AM80">
            <v>11151.730000000003</v>
          </cell>
          <cell r="AN80">
            <v>0</v>
          </cell>
          <cell r="AO80">
            <v>43761.623626922563</v>
          </cell>
          <cell r="AP80">
            <v>0</v>
          </cell>
          <cell r="AQ80">
            <v>3729</v>
          </cell>
          <cell r="AR80">
            <v>40032.623626922563</v>
          </cell>
          <cell r="AT80">
            <v>279439.61178626301</v>
          </cell>
          <cell r="AU80">
            <v>0</v>
          </cell>
          <cell r="AV80">
            <v>345907.44215589832</v>
          </cell>
          <cell r="AW80">
            <v>0</v>
          </cell>
          <cell r="AX80">
            <v>345772</v>
          </cell>
          <cell r="AY80">
            <v>135.44215589831583</v>
          </cell>
        </row>
        <row r="81">
          <cell r="A81" t="str">
            <v>200521810B</v>
          </cell>
          <cell r="B81" t="str">
            <v>MERCY HOSPITAL KINGFISHER, INC</v>
          </cell>
          <cell r="C81" t="str">
            <v>No</v>
          </cell>
          <cell r="D81">
            <v>1</v>
          </cell>
          <cell r="E81">
            <v>12</v>
          </cell>
          <cell r="F81">
            <v>371313</v>
          </cell>
          <cell r="G81">
            <v>42186</v>
          </cell>
          <cell r="H81">
            <v>42551</v>
          </cell>
          <cell r="I81">
            <v>1</v>
          </cell>
          <cell r="J81">
            <v>2138863</v>
          </cell>
          <cell r="K81">
            <v>3756808</v>
          </cell>
          <cell r="L81">
            <v>0</v>
          </cell>
          <cell r="M81">
            <v>22882724</v>
          </cell>
          <cell r="N81">
            <v>0</v>
          </cell>
          <cell r="O81">
            <v>28778395</v>
          </cell>
          <cell r="P81">
            <v>11832973</v>
          </cell>
          <cell r="R81">
            <v>2138863</v>
          </cell>
          <cell r="S81">
            <v>3756808</v>
          </cell>
          <cell r="T81">
            <v>0</v>
          </cell>
          <cell r="U81">
            <v>22882724</v>
          </cell>
          <cell r="V81">
            <v>0</v>
          </cell>
          <cell r="X81">
            <v>28778395</v>
          </cell>
          <cell r="Z81">
            <v>28778395</v>
          </cell>
          <cell r="AA81">
            <v>11832973</v>
          </cell>
          <cell r="AC81">
            <v>28778395</v>
          </cell>
          <cell r="AD81">
            <v>2424155.8905520272</v>
          </cell>
          <cell r="AE81">
            <v>9408817.1094479728</v>
          </cell>
          <cell r="AF81">
            <v>5895671</v>
          </cell>
          <cell r="AG81">
            <v>22882724</v>
          </cell>
          <cell r="AH81">
            <v>0</v>
          </cell>
          <cell r="AI81">
            <v>11832973</v>
          </cell>
          <cell r="AJ81">
            <v>0</v>
          </cell>
          <cell r="AK81">
            <v>0</v>
          </cell>
          <cell r="AL81">
            <v>344344.88274039782</v>
          </cell>
          <cell r="AM81">
            <v>56003.23000000001</v>
          </cell>
          <cell r="AN81">
            <v>0</v>
          </cell>
          <cell r="AO81">
            <v>34726.152344115399</v>
          </cell>
          <cell r="AP81">
            <v>0</v>
          </cell>
          <cell r="AQ81">
            <v>51613</v>
          </cell>
          <cell r="AR81">
            <v>-16886.847655884601</v>
          </cell>
          <cell r="AT81">
            <v>288341.65274039784</v>
          </cell>
          <cell r="AU81">
            <v>0</v>
          </cell>
          <cell r="AV81">
            <v>286346.7867394003</v>
          </cell>
          <cell r="AW81">
            <v>0</v>
          </cell>
          <cell r="AX81">
            <v>453086</v>
          </cell>
          <cell r="AY81">
            <v>-166739.2132605997</v>
          </cell>
        </row>
        <row r="82">
          <cell r="A82" t="str">
            <v>200425410C</v>
          </cell>
          <cell r="B82" t="str">
            <v>MERCY HOSPITAL LOGAN COUNTY (LOGAN MEDICAL CENTER)</v>
          </cell>
          <cell r="C82" t="str">
            <v>No</v>
          </cell>
          <cell r="D82">
            <v>1</v>
          </cell>
          <cell r="E82">
            <v>12</v>
          </cell>
          <cell r="F82">
            <v>371317</v>
          </cell>
          <cell r="G82">
            <v>42186</v>
          </cell>
          <cell r="H82">
            <v>42551</v>
          </cell>
          <cell r="I82">
            <v>1</v>
          </cell>
          <cell r="J82">
            <v>5556743</v>
          </cell>
          <cell r="K82">
            <v>7881300</v>
          </cell>
          <cell r="L82">
            <v>841198</v>
          </cell>
          <cell r="M82">
            <v>17729962</v>
          </cell>
          <cell r="N82">
            <v>7436964</v>
          </cell>
          <cell r="O82">
            <v>44826591</v>
          </cell>
          <cell r="P82">
            <v>18468947</v>
          </cell>
          <cell r="R82">
            <v>5556743</v>
          </cell>
          <cell r="S82">
            <v>7881300</v>
          </cell>
          <cell r="T82">
            <v>841198</v>
          </cell>
          <cell r="U82">
            <v>17729962</v>
          </cell>
          <cell r="V82">
            <v>7436964</v>
          </cell>
          <cell r="X82">
            <v>39446167</v>
          </cell>
          <cell r="Z82">
            <v>44826591</v>
          </cell>
          <cell r="AA82">
            <v>18468947</v>
          </cell>
          <cell r="AC82">
            <v>39446167</v>
          </cell>
          <cell r="AD82">
            <v>5883172.0045190807</v>
          </cell>
          <cell r="AE82">
            <v>10368993.315751404</v>
          </cell>
          <cell r="AF82">
            <v>14279241</v>
          </cell>
          <cell r="AG82">
            <v>25166926</v>
          </cell>
          <cell r="AH82">
            <v>0</v>
          </cell>
          <cell r="AI82">
            <v>16252165.320270484</v>
          </cell>
          <cell r="AJ82">
            <v>0</v>
          </cell>
          <cell r="AK82">
            <v>0</v>
          </cell>
          <cell r="AL82">
            <v>932504.70959627896</v>
          </cell>
          <cell r="AM82">
            <v>337188.37</v>
          </cell>
          <cell r="AN82">
            <v>0</v>
          </cell>
          <cell r="AO82">
            <v>97826.065063398739</v>
          </cell>
          <cell r="AP82">
            <v>0</v>
          </cell>
          <cell r="AQ82">
            <v>99261</v>
          </cell>
          <cell r="AR82">
            <v>-1434.9349366012611</v>
          </cell>
          <cell r="AT82">
            <v>595316.33959627897</v>
          </cell>
          <cell r="AU82">
            <v>0</v>
          </cell>
          <cell r="AV82">
            <v>502143.39663703658</v>
          </cell>
          <cell r="AW82">
            <v>0</v>
          </cell>
          <cell r="AX82">
            <v>854833</v>
          </cell>
          <cell r="AY82">
            <v>-352689.60336296342</v>
          </cell>
        </row>
        <row r="83">
          <cell r="A83" t="str">
            <v>200318440B</v>
          </cell>
          <cell r="B83" t="str">
            <v>MERCY HOSPITAL TISHOMINGO (JOHNSTON MEMORIAL HOSPITAL)</v>
          </cell>
          <cell r="C83" t="str">
            <v>No</v>
          </cell>
          <cell r="D83">
            <v>1</v>
          </cell>
          <cell r="E83">
            <v>12</v>
          </cell>
          <cell r="F83">
            <v>371304</v>
          </cell>
          <cell r="G83">
            <v>42186</v>
          </cell>
          <cell r="H83">
            <v>42551</v>
          </cell>
          <cell r="I83">
            <v>1</v>
          </cell>
          <cell r="J83">
            <v>2780988</v>
          </cell>
          <cell r="K83">
            <v>1965531</v>
          </cell>
          <cell r="L83">
            <v>0</v>
          </cell>
          <cell r="M83">
            <v>7791091</v>
          </cell>
          <cell r="N83">
            <v>0</v>
          </cell>
          <cell r="O83">
            <v>12537610</v>
          </cell>
          <cell r="P83">
            <v>6406067</v>
          </cell>
          <cell r="R83">
            <v>2780988</v>
          </cell>
          <cell r="S83">
            <v>1965531</v>
          </cell>
          <cell r="T83">
            <v>0</v>
          </cell>
          <cell r="U83">
            <v>7791091</v>
          </cell>
          <cell r="V83">
            <v>0</v>
          </cell>
          <cell r="X83">
            <v>12537610</v>
          </cell>
          <cell r="Z83">
            <v>12537610</v>
          </cell>
          <cell r="AA83">
            <v>6406067</v>
          </cell>
          <cell r="AC83">
            <v>12537610</v>
          </cell>
          <cell r="AD83">
            <v>2425224.4830372771</v>
          </cell>
          <cell r="AE83">
            <v>3980842.5169627229</v>
          </cell>
          <cell r="AF83">
            <v>4746519</v>
          </cell>
          <cell r="AG83">
            <v>7791091</v>
          </cell>
          <cell r="AH83">
            <v>0</v>
          </cell>
          <cell r="AI83">
            <v>6406067.0000000009</v>
          </cell>
          <cell r="AJ83">
            <v>0</v>
          </cell>
          <cell r="AK83">
            <v>0</v>
          </cell>
          <cell r="AL83">
            <v>621625.26511525549</v>
          </cell>
          <cell r="AM83">
            <v>154364.26999999999</v>
          </cell>
          <cell r="AN83">
            <v>0</v>
          </cell>
          <cell r="AO83">
            <v>86704.624459056373</v>
          </cell>
          <cell r="AP83">
            <v>0</v>
          </cell>
          <cell r="AQ83">
            <v>97963</v>
          </cell>
          <cell r="AR83">
            <v>-11258.375540943627</v>
          </cell>
          <cell r="AT83">
            <v>467260.99511525547</v>
          </cell>
          <cell r="AU83">
            <v>0</v>
          </cell>
          <cell r="AV83">
            <v>388234.2934508344</v>
          </cell>
          <cell r="AW83">
            <v>0</v>
          </cell>
          <cell r="AX83">
            <v>606471</v>
          </cell>
          <cell r="AY83">
            <v>-218236.7065491656</v>
          </cell>
        </row>
        <row r="84">
          <cell r="A84" t="str">
            <v>200490030A</v>
          </cell>
          <cell r="B84" t="str">
            <v>MERCY HOSPITAL WATONGA INC</v>
          </cell>
          <cell r="C84" t="str">
            <v>No</v>
          </cell>
          <cell r="D84">
            <v>1</v>
          </cell>
          <cell r="E84">
            <v>12</v>
          </cell>
          <cell r="F84">
            <v>371302</v>
          </cell>
          <cell r="G84">
            <v>42186</v>
          </cell>
          <cell r="H84">
            <v>42551</v>
          </cell>
          <cell r="I84">
            <v>1</v>
          </cell>
          <cell r="J84">
            <v>1548041</v>
          </cell>
          <cell r="K84">
            <v>1561814</v>
          </cell>
          <cell r="L84">
            <v>373295</v>
          </cell>
          <cell r="M84">
            <v>5107028</v>
          </cell>
          <cell r="N84">
            <v>5261392</v>
          </cell>
          <cell r="O84">
            <v>13851570</v>
          </cell>
          <cell r="P84">
            <v>6654548</v>
          </cell>
          <cell r="R84">
            <v>1548041</v>
          </cell>
          <cell r="S84">
            <v>1561814</v>
          </cell>
          <cell r="T84">
            <v>373295</v>
          </cell>
          <cell r="U84">
            <v>5107028</v>
          </cell>
          <cell r="V84">
            <v>5261392</v>
          </cell>
          <cell r="X84">
            <v>13851570</v>
          </cell>
          <cell r="Z84">
            <v>13851570</v>
          </cell>
          <cell r="AA84">
            <v>6654548</v>
          </cell>
          <cell r="AC84">
            <v>13851570</v>
          </cell>
          <cell r="AD84">
            <v>1673369.0741338346</v>
          </cell>
          <cell r="AE84">
            <v>4981178.9258661652</v>
          </cell>
          <cell r="AF84">
            <v>3483150</v>
          </cell>
          <cell r="AG84">
            <v>10368420</v>
          </cell>
          <cell r="AH84">
            <v>0</v>
          </cell>
          <cell r="AI84">
            <v>6654548</v>
          </cell>
          <cell r="AJ84">
            <v>0</v>
          </cell>
          <cell r="AK84">
            <v>0</v>
          </cell>
          <cell r="AL84">
            <v>481078.99222937884</v>
          </cell>
          <cell r="AM84">
            <v>104612.97999999998</v>
          </cell>
          <cell r="AN84">
            <v>0</v>
          </cell>
          <cell r="AO84">
            <v>168058.49997606367</v>
          </cell>
          <cell r="AP84">
            <v>0</v>
          </cell>
          <cell r="AQ84">
            <v>23837</v>
          </cell>
          <cell r="AR84">
            <v>144221.49997606367</v>
          </cell>
          <cell r="AT84">
            <v>376466.01222937886</v>
          </cell>
          <cell r="AU84">
            <v>0</v>
          </cell>
          <cell r="AV84">
            <v>365241.80350285728</v>
          </cell>
          <cell r="AW84">
            <v>0</v>
          </cell>
          <cell r="AX84">
            <v>422706</v>
          </cell>
          <cell r="AY84">
            <v>-57464.196497142722</v>
          </cell>
        </row>
        <row r="85">
          <cell r="A85" t="str">
            <v>100699360A</v>
          </cell>
          <cell r="B85" t="str">
            <v>NEWMAN MEMORIAL HSP</v>
          </cell>
          <cell r="C85" t="str">
            <v>Yes</v>
          </cell>
          <cell r="D85">
            <v>1</v>
          </cell>
          <cell r="E85">
            <v>12</v>
          </cell>
          <cell r="F85">
            <v>370007</v>
          </cell>
          <cell r="G85">
            <v>42370</v>
          </cell>
          <cell r="H85">
            <v>42735</v>
          </cell>
          <cell r="I85">
            <v>1</v>
          </cell>
          <cell r="J85">
            <v>582044</v>
          </cell>
          <cell r="K85">
            <v>443932</v>
          </cell>
          <cell r="L85">
            <v>0</v>
          </cell>
          <cell r="M85">
            <v>3887333</v>
          </cell>
          <cell r="N85">
            <v>1624215</v>
          </cell>
          <cell r="O85">
            <v>6537524</v>
          </cell>
          <cell r="P85">
            <v>2949912</v>
          </cell>
          <cell r="R85">
            <v>582044</v>
          </cell>
          <cell r="S85">
            <v>443932</v>
          </cell>
          <cell r="T85">
            <v>0</v>
          </cell>
          <cell r="U85">
            <v>3887333</v>
          </cell>
          <cell r="V85">
            <v>1624215</v>
          </cell>
          <cell r="X85">
            <v>6537524</v>
          </cell>
          <cell r="Z85">
            <v>6537524</v>
          </cell>
          <cell r="AA85">
            <v>2949912</v>
          </cell>
          <cell r="AC85">
            <v>6537524</v>
          </cell>
          <cell r="AD85">
            <v>462948.80357028136</v>
          </cell>
          <cell r="AE85">
            <v>2486963.1964297188</v>
          </cell>
          <cell r="AF85">
            <v>1025976</v>
          </cell>
          <cell r="AG85">
            <v>5511548</v>
          </cell>
          <cell r="AH85">
            <v>0</v>
          </cell>
          <cell r="AI85">
            <v>2949912</v>
          </cell>
          <cell r="AJ85">
            <v>0</v>
          </cell>
          <cell r="AK85">
            <v>0</v>
          </cell>
          <cell r="AL85">
            <v>40243.86</v>
          </cell>
          <cell r="AM85">
            <v>4608.54</v>
          </cell>
          <cell r="AN85">
            <v>0</v>
          </cell>
          <cell r="AO85">
            <v>4965.3872785913563</v>
          </cell>
          <cell r="AP85">
            <v>0</v>
          </cell>
          <cell r="AQ85">
            <v>0</v>
          </cell>
          <cell r="AR85">
            <v>4965.3872785913563</v>
          </cell>
          <cell r="AT85">
            <v>35635.32</v>
          </cell>
          <cell r="AU85">
            <v>0</v>
          </cell>
          <cell r="AV85">
            <v>44910.104252281904</v>
          </cell>
          <cell r="AW85">
            <v>0</v>
          </cell>
          <cell r="AX85">
            <v>36683</v>
          </cell>
          <cell r="AY85">
            <v>8227.1042522819043</v>
          </cell>
        </row>
        <row r="86">
          <cell r="A86" t="str">
            <v>200231400B</v>
          </cell>
          <cell r="B86" t="str">
            <v xml:space="preserve">PRAGUE COMMUNITY HOSPITAL (CAH ACQUISITION COMPANY #7 LLC) </v>
          </cell>
          <cell r="C86" t="str">
            <v>No</v>
          </cell>
          <cell r="D86">
            <v>1</v>
          </cell>
          <cell r="E86">
            <v>12</v>
          </cell>
          <cell r="F86">
            <v>371301</v>
          </cell>
          <cell r="G86">
            <v>42278</v>
          </cell>
          <cell r="H86">
            <v>42643</v>
          </cell>
          <cell r="I86">
            <v>1</v>
          </cell>
          <cell r="J86">
            <v>721530</v>
          </cell>
          <cell r="K86">
            <v>971879</v>
          </cell>
          <cell r="L86">
            <v>36526</v>
          </cell>
          <cell r="M86">
            <v>7004480</v>
          </cell>
          <cell r="N86">
            <v>2529180</v>
          </cell>
          <cell r="O86">
            <v>12743985</v>
          </cell>
          <cell r="P86">
            <v>4497072</v>
          </cell>
          <cell r="R86">
            <v>721530</v>
          </cell>
          <cell r="S86">
            <v>971879</v>
          </cell>
          <cell r="T86">
            <v>36526</v>
          </cell>
          <cell r="U86">
            <v>7004480</v>
          </cell>
          <cell r="V86">
            <v>2529180</v>
          </cell>
          <cell r="X86">
            <v>11263595</v>
          </cell>
          <cell r="Z86">
            <v>12743985</v>
          </cell>
          <cell r="AA86">
            <v>4497072</v>
          </cell>
          <cell r="AC86">
            <v>11263595</v>
          </cell>
          <cell r="AD86">
            <v>610456.01123353478</v>
          </cell>
          <cell r="AE86">
            <v>3364218.9192407238</v>
          </cell>
          <cell r="AF86">
            <v>1729935</v>
          </cell>
          <cell r="AG86">
            <v>9533660</v>
          </cell>
          <cell r="AH86">
            <v>0</v>
          </cell>
          <cell r="AI86">
            <v>3974674.930474259</v>
          </cell>
          <cell r="AJ86">
            <v>0</v>
          </cell>
          <cell r="AK86">
            <v>0</v>
          </cell>
          <cell r="AL86">
            <v>227276.30894088067</v>
          </cell>
          <cell r="AM86">
            <v>24013.4</v>
          </cell>
          <cell r="AN86">
            <v>0</v>
          </cell>
          <cell r="AO86">
            <v>45011.347005490177</v>
          </cell>
          <cell r="AP86">
            <v>0</v>
          </cell>
          <cell r="AQ86">
            <v>9077</v>
          </cell>
          <cell r="AR86">
            <v>35934.347005490177</v>
          </cell>
          <cell r="AT86">
            <v>203262.90894088068</v>
          </cell>
          <cell r="AU86">
            <v>0</v>
          </cell>
          <cell r="AV86">
            <v>241654.33439354241</v>
          </cell>
          <cell r="AW86">
            <v>0</v>
          </cell>
          <cell r="AX86">
            <v>372804</v>
          </cell>
          <cell r="AY86">
            <v>-131149.66560645759</v>
          </cell>
        </row>
        <row r="87">
          <cell r="A87" t="str">
            <v>200740630B</v>
          </cell>
          <cell r="B87" t="str">
            <v>QUARTZ MOUNTAIN MEDICAL CENTER (MANGUM CITY HOSPITAL)</v>
          </cell>
          <cell r="C87" t="str">
            <v>No</v>
          </cell>
          <cell r="D87">
            <v>1</v>
          </cell>
          <cell r="E87">
            <v>12</v>
          </cell>
          <cell r="F87">
            <v>371330</v>
          </cell>
          <cell r="G87">
            <v>42370</v>
          </cell>
          <cell r="H87">
            <v>42735</v>
          </cell>
          <cell r="I87">
            <v>1</v>
          </cell>
          <cell r="J87">
            <v>595718</v>
          </cell>
          <cell r="K87">
            <v>1664818</v>
          </cell>
          <cell r="L87">
            <v>8035</v>
          </cell>
          <cell r="M87">
            <v>75586132</v>
          </cell>
          <cell r="N87">
            <v>5885481</v>
          </cell>
          <cell r="O87">
            <v>85425479</v>
          </cell>
          <cell r="P87">
            <v>18051843</v>
          </cell>
          <cell r="R87">
            <v>595718</v>
          </cell>
          <cell r="S87">
            <v>1664818</v>
          </cell>
          <cell r="T87">
            <v>8035</v>
          </cell>
          <cell r="U87">
            <v>75586132</v>
          </cell>
          <cell r="V87">
            <v>5885481</v>
          </cell>
          <cell r="X87">
            <v>83740184</v>
          </cell>
          <cell r="Z87">
            <v>85425479</v>
          </cell>
          <cell r="AA87">
            <v>18051843</v>
          </cell>
          <cell r="AC87">
            <v>83740184</v>
          </cell>
          <cell r="AD87">
            <v>479387.27421537781</v>
          </cell>
          <cell r="AE87">
            <v>17216324.497668419</v>
          </cell>
          <cell r="AF87">
            <v>2268571</v>
          </cell>
          <cell r="AG87">
            <v>81471613</v>
          </cell>
          <cell r="AH87">
            <v>0</v>
          </cell>
          <cell r="AI87">
            <v>17695711.771883797</v>
          </cell>
          <cell r="AJ87">
            <v>0</v>
          </cell>
          <cell r="AK87">
            <v>0</v>
          </cell>
          <cell r="AL87">
            <v>332768.4272022685</v>
          </cell>
          <cell r="AM87">
            <v>83492.03</v>
          </cell>
          <cell r="AN87">
            <v>0</v>
          </cell>
          <cell r="AO87">
            <v>122544.73367658633</v>
          </cell>
          <cell r="AP87">
            <v>0</v>
          </cell>
          <cell r="AQ87">
            <v>0</v>
          </cell>
          <cell r="AR87">
            <v>122544.73367658633</v>
          </cell>
          <cell r="AT87">
            <v>249276.39720226853</v>
          </cell>
          <cell r="AU87">
            <v>0</v>
          </cell>
          <cell r="AV87">
            <v>300570.37090148893</v>
          </cell>
          <cell r="AW87">
            <v>0</v>
          </cell>
          <cell r="AX87">
            <v>362208</v>
          </cell>
          <cell r="AY87">
            <v>-61637.629098511068</v>
          </cell>
        </row>
        <row r="88">
          <cell r="A88" t="str">
            <v>100699550A</v>
          </cell>
          <cell r="B88" t="str">
            <v>ST JOHN SAPULPA INC</v>
          </cell>
          <cell r="C88" t="str">
            <v>No</v>
          </cell>
          <cell r="D88">
            <v>1</v>
          </cell>
          <cell r="E88">
            <v>12</v>
          </cell>
          <cell r="F88">
            <v>371312</v>
          </cell>
          <cell r="G88">
            <v>42278</v>
          </cell>
          <cell r="H88">
            <v>42643</v>
          </cell>
          <cell r="I88">
            <v>1</v>
          </cell>
          <cell r="J88">
            <v>8671815</v>
          </cell>
          <cell r="K88">
            <v>6642033</v>
          </cell>
          <cell r="L88">
            <v>217564</v>
          </cell>
          <cell r="M88">
            <v>29196747</v>
          </cell>
          <cell r="N88">
            <v>30273183</v>
          </cell>
          <cell r="O88">
            <v>75002579</v>
          </cell>
          <cell r="P88">
            <v>20056254</v>
          </cell>
          <cell r="R88">
            <v>8671815</v>
          </cell>
          <cell r="S88">
            <v>6642033</v>
          </cell>
          <cell r="T88">
            <v>217564</v>
          </cell>
          <cell r="U88">
            <v>29196747</v>
          </cell>
          <cell r="V88">
            <v>30273183</v>
          </cell>
          <cell r="X88">
            <v>75001342</v>
          </cell>
          <cell r="Z88">
            <v>75002579</v>
          </cell>
          <cell r="AA88">
            <v>20056254</v>
          </cell>
          <cell r="AC88">
            <v>75001342</v>
          </cell>
          <cell r="AD88">
            <v>4153216.4387393668</v>
          </cell>
          <cell r="AE88">
            <v>15902706.778152522</v>
          </cell>
          <cell r="AF88">
            <v>15531412</v>
          </cell>
          <cell r="AG88">
            <v>59469930</v>
          </cell>
          <cell r="AH88">
            <v>0</v>
          </cell>
          <cell r="AI88">
            <v>20055923.216891889</v>
          </cell>
          <cell r="AJ88">
            <v>0</v>
          </cell>
          <cell r="AK88">
            <v>0</v>
          </cell>
          <cell r="AL88">
            <v>1853387.7261949119</v>
          </cell>
          <cell r="AM88">
            <v>106850.14</v>
          </cell>
          <cell r="AN88">
            <v>0</v>
          </cell>
          <cell r="AO88">
            <v>141895.78055137605</v>
          </cell>
          <cell r="AP88">
            <v>0</v>
          </cell>
          <cell r="AQ88">
            <v>3896</v>
          </cell>
          <cell r="AR88">
            <v>137999.78055137605</v>
          </cell>
          <cell r="AT88">
            <v>1746537.586194912</v>
          </cell>
          <cell r="AU88">
            <v>0</v>
          </cell>
          <cell r="AV88">
            <v>1018633.0501739262</v>
          </cell>
          <cell r="AW88">
            <v>0</v>
          </cell>
          <cell r="AX88">
            <v>1420133</v>
          </cell>
          <cell r="AY88">
            <v>-401499.94982607383</v>
          </cell>
        </row>
        <row r="89">
          <cell r="A89" t="str">
            <v>200125010B</v>
          </cell>
          <cell r="B89" t="str">
            <v>STROUD REGIONAL MEDICAL CENTER</v>
          </cell>
          <cell r="C89" t="str">
            <v>No</v>
          </cell>
          <cell r="D89">
            <v>1</v>
          </cell>
          <cell r="E89">
            <v>12</v>
          </cell>
          <cell r="F89">
            <v>371316</v>
          </cell>
          <cell r="G89">
            <v>42278</v>
          </cell>
          <cell r="H89">
            <v>42643</v>
          </cell>
          <cell r="I89">
            <v>1</v>
          </cell>
          <cell r="J89">
            <v>1315547</v>
          </cell>
          <cell r="K89">
            <v>1754869</v>
          </cell>
          <cell r="L89">
            <v>131011</v>
          </cell>
          <cell r="M89">
            <v>6216238</v>
          </cell>
          <cell r="N89">
            <v>2645681</v>
          </cell>
          <cell r="O89">
            <v>13060924</v>
          </cell>
          <cell r="P89">
            <v>12171924</v>
          </cell>
          <cell r="R89">
            <v>1315547</v>
          </cell>
          <cell r="S89">
            <v>1754869</v>
          </cell>
          <cell r="T89">
            <v>131011</v>
          </cell>
          <cell r="U89">
            <v>6216238</v>
          </cell>
          <cell r="V89">
            <v>2645681</v>
          </cell>
          <cell r="X89">
            <v>12063346</v>
          </cell>
          <cell r="Z89">
            <v>13060924</v>
          </cell>
          <cell r="AA89">
            <v>12171924</v>
          </cell>
          <cell r="AC89">
            <v>12063346</v>
          </cell>
          <cell r="AD89">
            <v>2983519.8593566581</v>
          </cell>
          <cell r="AE89">
            <v>8258726.9141261373</v>
          </cell>
          <cell r="AF89">
            <v>3201427</v>
          </cell>
          <cell r="AG89">
            <v>8861919</v>
          </cell>
          <cell r="AH89">
            <v>0</v>
          </cell>
          <cell r="AI89">
            <v>11242246.773482794</v>
          </cell>
          <cell r="AJ89">
            <v>0</v>
          </cell>
          <cell r="AK89">
            <v>0</v>
          </cell>
          <cell r="AL89">
            <v>327263.83416234615</v>
          </cell>
          <cell r="AM89">
            <v>41248.260000000009</v>
          </cell>
          <cell r="AN89">
            <v>0</v>
          </cell>
          <cell r="AO89">
            <v>72904.389898281835</v>
          </cell>
          <cell r="AP89">
            <v>0</v>
          </cell>
          <cell r="AQ89">
            <v>94101</v>
          </cell>
          <cell r="AR89">
            <v>-21196.610101718165</v>
          </cell>
          <cell r="AT89">
            <v>286015.57416234614</v>
          </cell>
          <cell r="AU89">
            <v>0</v>
          </cell>
          <cell r="AV89">
            <v>1846380.411416631</v>
          </cell>
          <cell r="AW89">
            <v>0</v>
          </cell>
          <cell r="AX89">
            <v>2055129</v>
          </cell>
          <cell r="AY89">
            <v>-208748.58858336904</v>
          </cell>
        </row>
        <row r="90">
          <cell r="A90" t="str">
            <v>200125200B</v>
          </cell>
          <cell r="B90" t="str">
            <v>THE PHYSICIANS HOSPITAL IN ANADARKO</v>
          </cell>
          <cell r="C90" t="str">
            <v>No</v>
          </cell>
          <cell r="D90">
            <v>1</v>
          </cell>
          <cell r="E90">
            <v>12</v>
          </cell>
          <cell r="F90">
            <v>371314</v>
          </cell>
          <cell r="G90">
            <v>42278</v>
          </cell>
          <cell r="H90">
            <v>42643</v>
          </cell>
          <cell r="I90">
            <v>1</v>
          </cell>
          <cell r="J90">
            <v>1716689</v>
          </cell>
          <cell r="K90">
            <v>2723638</v>
          </cell>
          <cell r="L90">
            <v>33298</v>
          </cell>
          <cell r="M90">
            <v>20489496</v>
          </cell>
          <cell r="N90">
            <v>3888442</v>
          </cell>
          <cell r="O90">
            <v>30196407</v>
          </cell>
          <cell r="P90">
            <v>23379989</v>
          </cell>
          <cell r="R90">
            <v>1716689</v>
          </cell>
          <cell r="S90">
            <v>2723638</v>
          </cell>
          <cell r="T90">
            <v>33298</v>
          </cell>
          <cell r="U90">
            <v>20489496</v>
          </cell>
          <cell r="V90">
            <v>3888442</v>
          </cell>
          <cell r="X90">
            <v>28851563</v>
          </cell>
          <cell r="Z90">
            <v>30196407</v>
          </cell>
          <cell r="AA90">
            <v>23379989</v>
          </cell>
          <cell r="AC90">
            <v>28851563</v>
          </cell>
          <cell r="AD90">
            <v>3463766.5100395884</v>
          </cell>
          <cell r="AE90">
            <v>18874958.278403189</v>
          </cell>
          <cell r="AF90">
            <v>4473625</v>
          </cell>
          <cell r="AG90">
            <v>24377938</v>
          </cell>
          <cell r="AH90">
            <v>0</v>
          </cell>
          <cell r="AI90">
            <v>22338724.788442776</v>
          </cell>
          <cell r="AJ90">
            <v>0</v>
          </cell>
          <cell r="AK90">
            <v>0</v>
          </cell>
          <cell r="AL90">
            <v>687001.56768757035</v>
          </cell>
          <cell r="AM90">
            <v>119228.55999999997</v>
          </cell>
          <cell r="AN90">
            <v>0</v>
          </cell>
          <cell r="AO90">
            <v>386433.05010664754</v>
          </cell>
          <cell r="AP90">
            <v>0</v>
          </cell>
          <cell r="AQ90">
            <v>420329</v>
          </cell>
          <cell r="AR90">
            <v>-33895.949893352459</v>
          </cell>
          <cell r="AT90">
            <v>567773.00768757041</v>
          </cell>
          <cell r="AU90">
            <v>0</v>
          </cell>
          <cell r="AV90">
            <v>2740605.2373811016</v>
          </cell>
          <cell r="AW90">
            <v>0</v>
          </cell>
          <cell r="AX90">
            <v>3032089</v>
          </cell>
          <cell r="AY90">
            <v>-291483.76261889841</v>
          </cell>
        </row>
        <row r="92">
          <cell r="B92" t="str">
            <v>Private Excluded</v>
          </cell>
        </row>
        <row r="93">
          <cell r="A93" t="str">
            <v>200080160A</v>
          </cell>
          <cell r="B93" t="str">
            <v>CHG CORNERSTONE HOSPITAL OF OKLAHOMA - SHAWNEE (SOLARA HOSPITAL SHAWNEE LLC)</v>
          </cell>
          <cell r="C93" t="str">
            <v>Yes</v>
          </cell>
          <cell r="D93">
            <v>1</v>
          </cell>
          <cell r="E93">
            <v>12</v>
          </cell>
          <cell r="F93">
            <v>372019</v>
          </cell>
          <cell r="G93">
            <v>42248</v>
          </cell>
          <cell r="H93">
            <v>42613</v>
          </cell>
          <cell r="I93">
            <v>1</v>
          </cell>
          <cell r="J93">
            <v>24708689</v>
          </cell>
          <cell r="K93">
            <v>35595269</v>
          </cell>
          <cell r="L93">
            <v>0</v>
          </cell>
          <cell r="M93">
            <v>10400</v>
          </cell>
          <cell r="N93">
            <v>0</v>
          </cell>
          <cell r="O93">
            <v>60314358</v>
          </cell>
          <cell r="P93">
            <v>12730706</v>
          </cell>
          <cell r="R93">
            <v>24708689</v>
          </cell>
          <cell r="S93">
            <v>35595269</v>
          </cell>
          <cell r="T93">
            <v>0</v>
          </cell>
          <cell r="U93">
            <v>10400</v>
          </cell>
          <cell r="V93">
            <v>0</v>
          </cell>
          <cell r="X93">
            <v>60314358</v>
          </cell>
          <cell r="Z93">
            <v>60314358</v>
          </cell>
          <cell r="AA93">
            <v>12730706</v>
          </cell>
          <cell r="AC93">
            <v>60314358</v>
          </cell>
          <cell r="AD93">
            <v>12728510.845367001</v>
          </cell>
          <cell r="AE93">
            <v>2195.1546329980001</v>
          </cell>
          <cell r="AF93">
            <v>60303958</v>
          </cell>
          <cell r="AG93">
            <v>10400</v>
          </cell>
          <cell r="AH93">
            <v>0</v>
          </cell>
          <cell r="AI93">
            <v>12730706</v>
          </cell>
          <cell r="AJ93">
            <v>0</v>
          </cell>
          <cell r="AK93">
            <v>0</v>
          </cell>
          <cell r="AL93">
            <v>738274.48</v>
          </cell>
          <cell r="AM93">
            <v>738274.48</v>
          </cell>
          <cell r="AN93">
            <v>0</v>
          </cell>
          <cell r="AO93">
            <v>-174434.24201797869</v>
          </cell>
          <cell r="AP93">
            <v>0</v>
          </cell>
          <cell r="AQ93">
            <v>0</v>
          </cell>
          <cell r="AR93">
            <v>-174434.24201797869</v>
          </cell>
          <cell r="AT93">
            <v>0</v>
          </cell>
          <cell r="AU93">
            <v>0</v>
          </cell>
          <cell r="AV93">
            <v>0</v>
          </cell>
          <cell r="AW93">
            <v>0</v>
          </cell>
          <cell r="AX93">
            <v>0</v>
          </cell>
          <cell r="AY93">
            <v>0</v>
          </cell>
        </row>
        <row r="94">
          <cell r="A94" t="str">
            <v>100746230B</v>
          </cell>
          <cell r="B94" t="str">
            <v>COMMUNITY HOSPITAL</v>
          </cell>
          <cell r="C94" t="str">
            <v>Yes</v>
          </cell>
          <cell r="D94">
            <v>1</v>
          </cell>
          <cell r="E94">
            <v>12</v>
          </cell>
          <cell r="F94">
            <v>370203</v>
          </cell>
          <cell r="G94">
            <v>42370</v>
          </cell>
          <cell r="H94">
            <v>42735</v>
          </cell>
          <cell r="I94">
            <v>1</v>
          </cell>
          <cell r="J94">
            <v>11142675</v>
          </cell>
          <cell r="K94">
            <v>161154803</v>
          </cell>
          <cell r="L94">
            <v>0</v>
          </cell>
          <cell r="M94">
            <v>331452164</v>
          </cell>
          <cell r="N94">
            <v>14505591</v>
          </cell>
          <cell r="O94">
            <v>518255233</v>
          </cell>
          <cell r="P94">
            <v>133909553</v>
          </cell>
          <cell r="R94">
            <v>11142675</v>
          </cell>
          <cell r="S94">
            <v>161154803</v>
          </cell>
          <cell r="T94">
            <v>0</v>
          </cell>
          <cell r="U94">
            <v>331452164</v>
          </cell>
          <cell r="V94">
            <v>14505591</v>
          </cell>
          <cell r="X94">
            <v>518255233</v>
          </cell>
          <cell r="Z94">
            <v>518255233</v>
          </cell>
          <cell r="AA94">
            <v>133909553</v>
          </cell>
          <cell r="AC94">
            <v>518255233</v>
          </cell>
          <cell r="AD94">
            <v>44519141.907067508</v>
          </cell>
          <cell r="AE94">
            <v>89390411.092932507</v>
          </cell>
          <cell r="AF94">
            <v>172297478</v>
          </cell>
          <cell r="AG94">
            <v>345957755</v>
          </cell>
          <cell r="AH94">
            <v>0</v>
          </cell>
          <cell r="AI94">
            <v>133909552.99999999</v>
          </cell>
          <cell r="AJ94">
            <v>0</v>
          </cell>
          <cell r="AK94">
            <v>0</v>
          </cell>
          <cell r="AL94">
            <v>2600628.9624174396</v>
          </cell>
          <cell r="AM94">
            <v>916926.09</v>
          </cell>
          <cell r="AN94">
            <v>0</v>
          </cell>
          <cell r="AO94">
            <v>270065.87792383146</v>
          </cell>
          <cell r="AP94">
            <v>0</v>
          </cell>
          <cell r="AQ94">
            <v>0</v>
          </cell>
          <cell r="AR94">
            <v>270065.87792383146</v>
          </cell>
          <cell r="AT94">
            <v>1683702.8724174395</v>
          </cell>
          <cell r="AU94">
            <v>0</v>
          </cell>
          <cell r="AV94">
            <v>576938.28162578866</v>
          </cell>
          <cell r="AW94">
            <v>0</v>
          </cell>
          <cell r="AX94">
            <v>0</v>
          </cell>
          <cell r="AY94">
            <v>576938.28162578866</v>
          </cell>
        </row>
        <row r="95">
          <cell r="A95" t="str">
            <v>200119790A</v>
          </cell>
          <cell r="B95" t="str">
            <v>CORNERSTONE HOSPITAL OF OKLAHOMA - MUSKOGEE</v>
          </cell>
          <cell r="C95" t="str">
            <v>Yes</v>
          </cell>
          <cell r="D95">
            <v>1</v>
          </cell>
          <cell r="E95">
            <v>12</v>
          </cell>
          <cell r="F95">
            <v>372022</v>
          </cell>
          <cell r="G95">
            <v>42186</v>
          </cell>
          <cell r="H95">
            <v>42551</v>
          </cell>
          <cell r="I95">
            <v>1</v>
          </cell>
          <cell r="J95">
            <v>60842702</v>
          </cell>
          <cell r="K95">
            <v>93165100</v>
          </cell>
          <cell r="L95">
            <v>0</v>
          </cell>
          <cell r="M95">
            <v>22291</v>
          </cell>
          <cell r="N95">
            <v>0</v>
          </cell>
          <cell r="O95">
            <v>154030093</v>
          </cell>
          <cell r="P95">
            <v>29804273</v>
          </cell>
          <cell r="R95">
            <v>60842702</v>
          </cell>
          <cell r="S95">
            <v>93165100</v>
          </cell>
          <cell r="T95">
            <v>0</v>
          </cell>
          <cell r="U95">
            <v>22291</v>
          </cell>
          <cell r="V95">
            <v>0</v>
          </cell>
          <cell r="X95">
            <v>154030093</v>
          </cell>
          <cell r="Z95">
            <v>154030093</v>
          </cell>
          <cell r="AA95">
            <v>29804273</v>
          </cell>
          <cell r="AC95">
            <v>154030093</v>
          </cell>
          <cell r="AD95">
            <v>29799959.771094508</v>
          </cell>
          <cell r="AE95">
            <v>4313.2289054905659</v>
          </cell>
          <cell r="AF95">
            <v>154007802</v>
          </cell>
          <cell r="AG95">
            <v>22291</v>
          </cell>
          <cell r="AH95">
            <v>0</v>
          </cell>
          <cell r="AI95">
            <v>29804273</v>
          </cell>
          <cell r="AJ95">
            <v>0</v>
          </cell>
          <cell r="AK95">
            <v>0</v>
          </cell>
          <cell r="AL95">
            <v>1137741.2000000002</v>
          </cell>
          <cell r="AM95">
            <v>1137741.2000000002</v>
          </cell>
          <cell r="AN95">
            <v>0</v>
          </cell>
          <cell r="AO95">
            <v>-253285.66002679104</v>
          </cell>
          <cell r="AP95">
            <v>0</v>
          </cell>
          <cell r="AQ95">
            <v>0</v>
          </cell>
          <cell r="AR95">
            <v>-253285.66002679104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</row>
        <row r="96">
          <cell r="A96" t="str">
            <v>100745350B</v>
          </cell>
          <cell r="B96" t="str">
            <v>LAKESIDE WOMEN'S HOSPITAL, L.L.C.</v>
          </cell>
          <cell r="C96" t="str">
            <v>Yes</v>
          </cell>
          <cell r="D96">
            <v>1</v>
          </cell>
          <cell r="E96">
            <v>12</v>
          </cell>
          <cell r="F96">
            <v>370199</v>
          </cell>
          <cell r="G96">
            <v>42186</v>
          </cell>
          <cell r="H96">
            <v>42551</v>
          </cell>
          <cell r="I96">
            <v>1</v>
          </cell>
          <cell r="J96">
            <v>24428400</v>
          </cell>
          <cell r="K96">
            <v>11969207</v>
          </cell>
          <cell r="L96">
            <v>3772</v>
          </cell>
          <cell r="M96">
            <v>40850225</v>
          </cell>
          <cell r="N96">
            <v>33093</v>
          </cell>
          <cell r="O96">
            <v>78989838</v>
          </cell>
          <cell r="P96">
            <v>24305016</v>
          </cell>
          <cell r="R96">
            <v>24428400</v>
          </cell>
          <cell r="S96">
            <v>11969207</v>
          </cell>
          <cell r="T96">
            <v>3772</v>
          </cell>
          <cell r="U96">
            <v>40850225</v>
          </cell>
          <cell r="V96">
            <v>33093</v>
          </cell>
          <cell r="X96">
            <v>77284697</v>
          </cell>
          <cell r="Z96">
            <v>78989838</v>
          </cell>
          <cell r="AA96">
            <v>24305016</v>
          </cell>
          <cell r="AC96">
            <v>77284697</v>
          </cell>
          <cell r="AD96">
            <v>11200631.896688584</v>
          </cell>
          <cell r="AE96">
            <v>12579715.610039458</v>
          </cell>
          <cell r="AF96">
            <v>36401379</v>
          </cell>
          <cell r="AG96">
            <v>40883318</v>
          </cell>
          <cell r="AH96">
            <v>0</v>
          </cell>
          <cell r="AI96">
            <v>23780347.506728042</v>
          </cell>
          <cell r="AJ96">
            <v>0</v>
          </cell>
          <cell r="AK96">
            <v>0</v>
          </cell>
          <cell r="AL96">
            <v>1075556.2473721274</v>
          </cell>
          <cell r="AM96">
            <v>953429.57000000007</v>
          </cell>
          <cell r="AN96">
            <v>0</v>
          </cell>
          <cell r="AO96">
            <v>8191421.5584424343</v>
          </cell>
          <cell r="AP96">
            <v>0</v>
          </cell>
          <cell r="AQ96">
            <v>0</v>
          </cell>
          <cell r="AR96">
            <v>8191421.5584424343</v>
          </cell>
          <cell r="AT96">
            <v>122126.67737212733</v>
          </cell>
          <cell r="AU96">
            <v>0</v>
          </cell>
          <cell r="AV96">
            <v>54552.077520059524</v>
          </cell>
          <cell r="AW96">
            <v>0</v>
          </cell>
          <cell r="AX96">
            <v>0</v>
          </cell>
          <cell r="AY96">
            <v>54552.077520059524</v>
          </cell>
        </row>
        <row r="97">
          <cell r="A97" t="str">
            <v>200347120A</v>
          </cell>
          <cell r="B97" t="str">
            <v>LTAC HOSPITAL OF EDMOND, LLC</v>
          </cell>
          <cell r="C97" t="str">
            <v>Yes</v>
          </cell>
          <cell r="D97">
            <v>1</v>
          </cell>
          <cell r="E97">
            <v>12</v>
          </cell>
          <cell r="F97">
            <v>372005</v>
          </cell>
          <cell r="G97">
            <v>42156</v>
          </cell>
          <cell r="H97">
            <v>42521</v>
          </cell>
          <cell r="I97">
            <v>1</v>
          </cell>
          <cell r="J97">
            <v>14160581</v>
          </cell>
          <cell r="K97">
            <v>16123092</v>
          </cell>
          <cell r="L97">
            <v>0</v>
          </cell>
          <cell r="M97">
            <v>0</v>
          </cell>
          <cell r="N97">
            <v>0</v>
          </cell>
          <cell r="O97">
            <v>30283673</v>
          </cell>
          <cell r="P97">
            <v>17150104</v>
          </cell>
          <cell r="R97">
            <v>14160581</v>
          </cell>
          <cell r="S97">
            <v>16123092</v>
          </cell>
          <cell r="T97">
            <v>0</v>
          </cell>
          <cell r="U97">
            <v>0</v>
          </cell>
          <cell r="V97">
            <v>0</v>
          </cell>
          <cell r="X97">
            <v>30283673</v>
          </cell>
          <cell r="Z97">
            <v>30283673</v>
          </cell>
          <cell r="AA97">
            <v>17150104</v>
          </cell>
          <cell r="AC97">
            <v>30283673</v>
          </cell>
          <cell r="AD97">
            <v>17150104</v>
          </cell>
          <cell r="AE97">
            <v>0</v>
          </cell>
          <cell r="AF97">
            <v>30283673</v>
          </cell>
          <cell r="AG97">
            <v>0</v>
          </cell>
          <cell r="AH97">
            <v>0</v>
          </cell>
          <cell r="AI97">
            <v>17150104</v>
          </cell>
          <cell r="AJ97">
            <v>0</v>
          </cell>
          <cell r="AK97">
            <v>0</v>
          </cell>
          <cell r="AL97">
            <v>410497.85</v>
          </cell>
          <cell r="AM97">
            <v>410497.85</v>
          </cell>
          <cell r="AN97">
            <v>0</v>
          </cell>
          <cell r="AO97">
            <v>-174605.91979760281</v>
          </cell>
          <cell r="AP97">
            <v>0</v>
          </cell>
          <cell r="AQ97">
            <v>0</v>
          </cell>
          <cell r="AR97">
            <v>-174605.91979760281</v>
          </cell>
          <cell r="AT97">
            <v>0</v>
          </cell>
          <cell r="AU97">
            <v>0</v>
          </cell>
          <cell r="AV97">
            <v>0</v>
          </cell>
          <cell r="AW97">
            <v>0</v>
          </cell>
          <cell r="AX97">
            <v>0</v>
          </cell>
          <cell r="AY97">
            <v>0</v>
          </cell>
        </row>
        <row r="98">
          <cell r="A98" t="str">
            <v>200069370A</v>
          </cell>
          <cell r="B98" t="str">
            <v>MCBRIDE CLINIC ORTHOPEDIC HOSPITAL</v>
          </cell>
          <cell r="C98" t="str">
            <v>Yes</v>
          </cell>
          <cell r="D98">
            <v>1</v>
          </cell>
          <cell r="E98">
            <v>12</v>
          </cell>
          <cell r="F98">
            <v>370222</v>
          </cell>
          <cell r="G98">
            <v>42370</v>
          </cell>
          <cell r="H98">
            <v>42735</v>
          </cell>
          <cell r="I98">
            <v>1</v>
          </cell>
          <cell r="J98">
            <v>12044038</v>
          </cell>
          <cell r="K98">
            <v>127467496</v>
          </cell>
          <cell r="L98">
            <v>284017</v>
          </cell>
          <cell r="M98">
            <v>71640699</v>
          </cell>
          <cell r="N98">
            <v>170160261</v>
          </cell>
          <cell r="O98">
            <v>384497719</v>
          </cell>
          <cell r="P98">
            <v>128121009</v>
          </cell>
          <cell r="R98">
            <v>12044038</v>
          </cell>
          <cell r="S98">
            <v>127467496</v>
          </cell>
          <cell r="T98">
            <v>284017</v>
          </cell>
          <cell r="U98">
            <v>71640699</v>
          </cell>
          <cell r="V98">
            <v>170160261</v>
          </cell>
          <cell r="X98">
            <v>381596511</v>
          </cell>
          <cell r="Z98">
            <v>384497719</v>
          </cell>
          <cell r="AA98">
            <v>128121009</v>
          </cell>
          <cell r="AC98">
            <v>381596511</v>
          </cell>
          <cell r="AD98">
            <v>46582193.242688544</v>
          </cell>
          <cell r="AE98">
            <v>80572085.194525287</v>
          </cell>
          <cell r="AF98">
            <v>139795551</v>
          </cell>
          <cell r="AG98">
            <v>241800960</v>
          </cell>
          <cell r="AH98">
            <v>0</v>
          </cell>
          <cell r="AI98">
            <v>127154278.43721381</v>
          </cell>
          <cell r="AJ98">
            <v>0</v>
          </cell>
          <cell r="AK98">
            <v>0</v>
          </cell>
          <cell r="AL98">
            <v>639137.09573412291</v>
          </cell>
          <cell r="AM98">
            <v>409773.77</v>
          </cell>
          <cell r="AN98">
            <v>0</v>
          </cell>
          <cell r="AO98">
            <v>110712.90704707743</v>
          </cell>
          <cell r="AP98">
            <v>0</v>
          </cell>
          <cell r="AQ98">
            <v>0</v>
          </cell>
          <cell r="AR98">
            <v>110712.90704707743</v>
          </cell>
          <cell r="AT98">
            <v>229363.32573412286</v>
          </cell>
          <cell r="AU98">
            <v>0</v>
          </cell>
          <cell r="AV98">
            <v>130997.11169853096</v>
          </cell>
          <cell r="AW98">
            <v>0</v>
          </cell>
          <cell r="AX98">
            <v>0</v>
          </cell>
          <cell r="AY98">
            <v>130997.11169853096</v>
          </cell>
        </row>
        <row r="99">
          <cell r="A99" t="str">
            <v>200265330A</v>
          </cell>
          <cell r="B99" t="str">
            <v>NORTHEAST OKLAHOMA EYE INSTITUTE LLC</v>
          </cell>
          <cell r="C99" t="str">
            <v>Yes</v>
          </cell>
          <cell r="D99">
            <v>1</v>
          </cell>
          <cell r="E99">
            <v>12</v>
          </cell>
          <cell r="F99">
            <v>370210</v>
          </cell>
          <cell r="G99">
            <v>42370</v>
          </cell>
          <cell r="H99">
            <v>42735</v>
          </cell>
          <cell r="I99">
            <v>1</v>
          </cell>
          <cell r="J99">
            <v>5501033</v>
          </cell>
          <cell r="K99">
            <v>116934090</v>
          </cell>
          <cell r="L99">
            <v>0</v>
          </cell>
          <cell r="M99">
            <v>185598899</v>
          </cell>
          <cell r="N99">
            <v>876259</v>
          </cell>
          <cell r="O99">
            <v>308910281</v>
          </cell>
          <cell r="P99">
            <v>120606409</v>
          </cell>
          <cell r="R99">
            <v>5501033</v>
          </cell>
          <cell r="S99">
            <v>116934090</v>
          </cell>
          <cell r="T99">
            <v>0</v>
          </cell>
          <cell r="U99">
            <v>185598899</v>
          </cell>
          <cell r="V99">
            <v>876259</v>
          </cell>
          <cell r="X99">
            <v>308910281</v>
          </cell>
          <cell r="Z99">
            <v>308910281</v>
          </cell>
          <cell r="AA99">
            <v>120606409</v>
          </cell>
          <cell r="AC99">
            <v>308910281</v>
          </cell>
          <cell r="AD99">
            <v>47801777.502197497</v>
          </cell>
          <cell r="AE99">
            <v>72804631.497802496</v>
          </cell>
          <cell r="AF99">
            <v>122435123</v>
          </cell>
          <cell r="AG99">
            <v>186475158</v>
          </cell>
          <cell r="AH99">
            <v>0</v>
          </cell>
          <cell r="AI99">
            <v>120606409</v>
          </cell>
          <cell r="AJ99">
            <v>0</v>
          </cell>
          <cell r="AK99">
            <v>0</v>
          </cell>
          <cell r="AL99">
            <v>76518.92</v>
          </cell>
          <cell r="AM99">
            <v>10062.549999999999</v>
          </cell>
          <cell r="AN99">
            <v>0</v>
          </cell>
          <cell r="AO99">
            <v>-744.17229475686509</v>
          </cell>
          <cell r="AP99">
            <v>0</v>
          </cell>
          <cell r="AQ99">
            <v>0</v>
          </cell>
          <cell r="AR99">
            <v>-744.17229475686509</v>
          </cell>
          <cell r="AT99">
            <v>66456.37</v>
          </cell>
          <cell r="AU99">
            <v>0</v>
          </cell>
          <cell r="AV99">
            <v>0</v>
          </cell>
          <cell r="AW99">
            <v>0</v>
          </cell>
          <cell r="AX99">
            <v>0</v>
          </cell>
          <cell r="AY99">
            <v>0</v>
          </cell>
        </row>
        <row r="100">
          <cell r="A100" t="str">
            <v>200035670C</v>
          </cell>
          <cell r="B100" t="str">
            <v>NORTHWEST SURGICAL HOSPITAL</v>
          </cell>
          <cell r="C100" t="str">
            <v>Yes</v>
          </cell>
          <cell r="D100">
            <v>1</v>
          </cell>
          <cell r="E100">
            <v>12</v>
          </cell>
          <cell r="F100">
            <v>370192</v>
          </cell>
          <cell r="G100">
            <v>42370</v>
          </cell>
          <cell r="H100">
            <v>42735</v>
          </cell>
          <cell r="I100">
            <v>1</v>
          </cell>
          <cell r="J100">
            <v>901652</v>
          </cell>
          <cell r="K100">
            <v>16421706</v>
          </cell>
          <cell r="L100">
            <v>0</v>
          </cell>
          <cell r="M100">
            <v>44589383</v>
          </cell>
          <cell r="N100">
            <v>1922116</v>
          </cell>
          <cell r="O100">
            <v>63834857</v>
          </cell>
          <cell r="P100">
            <v>16455649</v>
          </cell>
          <cell r="R100">
            <v>901652</v>
          </cell>
          <cell r="S100">
            <v>16421706</v>
          </cell>
          <cell r="T100">
            <v>0</v>
          </cell>
          <cell r="U100">
            <v>44589383</v>
          </cell>
          <cell r="V100">
            <v>1922116</v>
          </cell>
          <cell r="X100">
            <v>63834857</v>
          </cell>
          <cell r="Z100">
            <v>63834857</v>
          </cell>
          <cell r="AA100">
            <v>16455649</v>
          </cell>
          <cell r="AC100">
            <v>63834857</v>
          </cell>
          <cell r="AD100">
            <v>4465696.5198393408</v>
          </cell>
          <cell r="AE100">
            <v>11989952.480160659</v>
          </cell>
          <cell r="AF100">
            <v>17323358</v>
          </cell>
          <cell r="AG100">
            <v>46511499</v>
          </cell>
          <cell r="AH100">
            <v>0</v>
          </cell>
          <cell r="AI100">
            <v>16455648.999999998</v>
          </cell>
          <cell r="AJ100">
            <v>0</v>
          </cell>
          <cell r="AK100">
            <v>0</v>
          </cell>
          <cell r="AL100">
            <v>336737.03</v>
          </cell>
          <cell r="AM100">
            <v>37924.400000000001</v>
          </cell>
          <cell r="AN100">
            <v>0</v>
          </cell>
          <cell r="AO100">
            <v>22913.362167955602</v>
          </cell>
          <cell r="AP100">
            <v>0</v>
          </cell>
          <cell r="AQ100">
            <v>0</v>
          </cell>
          <cell r="AR100">
            <v>22913.362167955602</v>
          </cell>
          <cell r="AT100">
            <v>298812.63</v>
          </cell>
          <cell r="AU100">
            <v>0</v>
          </cell>
          <cell r="AV100">
            <v>50473.485104305932</v>
          </cell>
          <cell r="AW100">
            <v>0</v>
          </cell>
          <cell r="AX100">
            <v>0</v>
          </cell>
          <cell r="AY100">
            <v>50473.485104305932</v>
          </cell>
        </row>
        <row r="101">
          <cell r="A101" t="str">
            <v>200066700A</v>
          </cell>
          <cell r="B101" t="str">
            <v>OKLAHOMA CENTER FOR ORTHOPAEDIC &amp; MULTI SPECIALTY</v>
          </cell>
          <cell r="C101" t="str">
            <v>Yes</v>
          </cell>
          <cell r="D101">
            <v>1</v>
          </cell>
          <cell r="E101">
            <v>12</v>
          </cell>
          <cell r="F101">
            <v>370212</v>
          </cell>
          <cell r="G101">
            <v>42370</v>
          </cell>
          <cell r="H101">
            <v>42735</v>
          </cell>
          <cell r="I101">
            <v>1</v>
          </cell>
          <cell r="J101">
            <v>1500929</v>
          </cell>
          <cell r="K101">
            <v>21596266</v>
          </cell>
          <cell r="L101">
            <v>0</v>
          </cell>
          <cell r="M101">
            <v>187174219</v>
          </cell>
          <cell r="N101">
            <v>12930</v>
          </cell>
          <cell r="O101">
            <v>210284344</v>
          </cell>
          <cell r="P101">
            <v>63138930</v>
          </cell>
          <cell r="R101">
            <v>1500929</v>
          </cell>
          <cell r="S101">
            <v>21596266</v>
          </cell>
          <cell r="T101">
            <v>0</v>
          </cell>
          <cell r="U101">
            <v>187174219</v>
          </cell>
          <cell r="V101">
            <v>12930</v>
          </cell>
          <cell r="X101">
            <v>210284344</v>
          </cell>
          <cell r="Z101">
            <v>210284344</v>
          </cell>
          <cell r="AA101">
            <v>63138930</v>
          </cell>
          <cell r="AC101">
            <v>210284344</v>
          </cell>
          <cell r="AD101">
            <v>6935048.7561801076</v>
          </cell>
          <cell r="AE101">
            <v>56203881.243819885</v>
          </cell>
          <cell r="AF101">
            <v>23097195</v>
          </cell>
          <cell r="AG101">
            <v>187187149</v>
          </cell>
          <cell r="AH101">
            <v>0</v>
          </cell>
          <cell r="AI101">
            <v>63138930.000000007</v>
          </cell>
          <cell r="AJ101">
            <v>0</v>
          </cell>
          <cell r="AK101">
            <v>0</v>
          </cell>
          <cell r="AL101">
            <v>3441718.1787004434</v>
          </cell>
          <cell r="AM101">
            <v>561098.26</v>
          </cell>
          <cell r="AN101">
            <v>0</v>
          </cell>
          <cell r="AO101">
            <v>230657.6086084618</v>
          </cell>
          <cell r="AP101">
            <v>0</v>
          </cell>
          <cell r="AQ101">
            <v>0</v>
          </cell>
          <cell r="AR101">
            <v>230657.6086084618</v>
          </cell>
          <cell r="AT101">
            <v>2880619.9187004431</v>
          </cell>
          <cell r="AU101">
            <v>0</v>
          </cell>
          <cell r="AV101">
            <v>774392.70704727434</v>
          </cell>
          <cell r="AW101">
            <v>0</v>
          </cell>
          <cell r="AX101">
            <v>0</v>
          </cell>
          <cell r="AY101">
            <v>774392.70704727434</v>
          </cell>
        </row>
        <row r="102">
          <cell r="A102" t="str">
            <v>200280620A</v>
          </cell>
          <cell r="B102" t="str">
            <v>OKLAHOMA HEART HOSPITAL</v>
          </cell>
          <cell r="C102" t="str">
            <v>Yes</v>
          </cell>
          <cell r="D102">
            <v>1</v>
          </cell>
          <cell r="E102">
            <v>12</v>
          </cell>
          <cell r="F102">
            <v>370234</v>
          </cell>
          <cell r="G102">
            <v>42370</v>
          </cell>
          <cell r="H102">
            <v>42735</v>
          </cell>
          <cell r="I102">
            <v>1</v>
          </cell>
          <cell r="J102">
            <v>46901057</v>
          </cell>
          <cell r="K102">
            <v>190785691</v>
          </cell>
          <cell r="L102">
            <v>4227994</v>
          </cell>
          <cell r="M102">
            <v>282623683</v>
          </cell>
          <cell r="N102">
            <v>29457210</v>
          </cell>
          <cell r="O102">
            <v>554104056</v>
          </cell>
          <cell r="P102">
            <v>133102143</v>
          </cell>
          <cell r="R102">
            <v>46901057</v>
          </cell>
          <cell r="S102">
            <v>190785691</v>
          </cell>
          <cell r="T102">
            <v>4227994</v>
          </cell>
          <cell r="U102">
            <v>282623683</v>
          </cell>
          <cell r="V102">
            <v>29457210</v>
          </cell>
          <cell r="X102">
            <v>553995635</v>
          </cell>
          <cell r="Z102">
            <v>554104056</v>
          </cell>
          <cell r="AA102">
            <v>133102143</v>
          </cell>
          <cell r="AC102">
            <v>553995635</v>
          </cell>
          <cell r="AD102">
            <v>58110692.810904287</v>
          </cell>
          <cell r="AE102">
            <v>74965406.222642228</v>
          </cell>
          <cell r="AF102">
            <v>241914742</v>
          </cell>
          <cell r="AG102">
            <v>312080893</v>
          </cell>
          <cell r="AH102">
            <v>0</v>
          </cell>
          <cell r="AI102">
            <v>133076099.03354652</v>
          </cell>
          <cell r="AJ102">
            <v>0</v>
          </cell>
          <cell r="AK102">
            <v>0</v>
          </cell>
          <cell r="AL102">
            <v>4529139.9601679724</v>
          </cell>
          <cell r="AM102">
            <v>3488018.06</v>
          </cell>
          <cell r="AN102">
            <v>0</v>
          </cell>
          <cell r="AO102">
            <v>323841.17924993718</v>
          </cell>
          <cell r="AP102">
            <v>0</v>
          </cell>
          <cell r="AQ102">
            <v>0</v>
          </cell>
          <cell r="AR102">
            <v>323841.17924993718</v>
          </cell>
          <cell r="AT102">
            <v>1041121.900167972</v>
          </cell>
          <cell r="AU102">
            <v>0</v>
          </cell>
          <cell r="AV102">
            <v>500539.87052736932</v>
          </cell>
          <cell r="AW102">
            <v>0</v>
          </cell>
          <cell r="AX102">
            <v>0</v>
          </cell>
          <cell r="AY102">
            <v>500539.87052736932</v>
          </cell>
        </row>
        <row r="103">
          <cell r="A103" t="str">
            <v>200009170A</v>
          </cell>
          <cell r="B103" t="str">
            <v>OKLAHOMA HEART HOSPITAL LLC</v>
          </cell>
          <cell r="C103" t="str">
            <v>Yes</v>
          </cell>
          <cell r="D103">
            <v>1</v>
          </cell>
          <cell r="E103">
            <v>12</v>
          </cell>
          <cell r="F103">
            <v>370215</v>
          </cell>
          <cell r="G103">
            <v>42370</v>
          </cell>
          <cell r="H103">
            <v>42735</v>
          </cell>
          <cell r="I103">
            <v>1</v>
          </cell>
          <cell r="J103">
            <v>64017986</v>
          </cell>
          <cell r="K103">
            <v>287537341</v>
          </cell>
          <cell r="L103">
            <v>5759608</v>
          </cell>
          <cell r="M103">
            <v>535775794</v>
          </cell>
          <cell r="N103">
            <v>55499646</v>
          </cell>
          <cell r="O103">
            <v>1045290661</v>
          </cell>
          <cell r="P103">
            <v>272179767</v>
          </cell>
          <cell r="R103">
            <v>64017986</v>
          </cell>
          <cell r="S103">
            <v>287537341</v>
          </cell>
          <cell r="T103">
            <v>5759608</v>
          </cell>
          <cell r="U103">
            <v>535775794</v>
          </cell>
          <cell r="V103">
            <v>55499646</v>
          </cell>
          <cell r="X103">
            <v>948590375</v>
          </cell>
          <cell r="Z103">
            <v>1045290661</v>
          </cell>
          <cell r="AA103">
            <v>272179767</v>
          </cell>
          <cell r="AC103">
            <v>948590375</v>
          </cell>
          <cell r="AD103">
            <v>93040050.37305136</v>
          </cell>
          <cell r="AE103">
            <v>153960250.00171936</v>
          </cell>
          <cell r="AF103">
            <v>357314935</v>
          </cell>
          <cell r="AG103">
            <v>591275440</v>
          </cell>
          <cell r="AH103">
            <v>0</v>
          </cell>
          <cell r="AI103">
            <v>247000300.3747707</v>
          </cell>
          <cell r="AJ103">
            <v>0</v>
          </cell>
          <cell r="AK103">
            <v>0</v>
          </cell>
          <cell r="AL103">
            <v>4183724.4132607342</v>
          </cell>
          <cell r="AM103">
            <v>3181041.5999999996</v>
          </cell>
          <cell r="AN103">
            <v>0</v>
          </cell>
          <cell r="AO103">
            <v>198542.64385770448</v>
          </cell>
          <cell r="AP103">
            <v>0</v>
          </cell>
          <cell r="AQ103">
            <v>0</v>
          </cell>
          <cell r="AR103">
            <v>198542.64385770448</v>
          </cell>
          <cell r="AT103">
            <v>1002682.8132607347</v>
          </cell>
          <cell r="AU103">
            <v>0</v>
          </cell>
          <cell r="AV103">
            <v>891967.2563029998</v>
          </cell>
          <cell r="AW103">
            <v>0</v>
          </cell>
          <cell r="AX103">
            <v>0</v>
          </cell>
          <cell r="AY103">
            <v>891967.2563029998</v>
          </cell>
        </row>
        <row r="104">
          <cell r="A104" t="str">
            <v>100747140B</v>
          </cell>
          <cell r="B104" t="str">
            <v>OKLAHOMA SPINE HOSPITAL</v>
          </cell>
          <cell r="C104" t="str">
            <v>Yes</v>
          </cell>
          <cell r="D104">
            <v>1</v>
          </cell>
          <cell r="E104">
            <v>12</v>
          </cell>
          <cell r="F104">
            <v>370206</v>
          </cell>
          <cell r="G104">
            <v>42370</v>
          </cell>
          <cell r="H104">
            <v>42735</v>
          </cell>
          <cell r="I104">
            <v>1</v>
          </cell>
          <cell r="J104">
            <v>3404145</v>
          </cell>
          <cell r="K104">
            <v>134181122</v>
          </cell>
          <cell r="L104">
            <v>0</v>
          </cell>
          <cell r="M104">
            <v>83929874</v>
          </cell>
          <cell r="N104">
            <v>6150</v>
          </cell>
          <cell r="O104">
            <v>221521291</v>
          </cell>
          <cell r="P104">
            <v>63496947</v>
          </cell>
          <cell r="R104">
            <v>3404145</v>
          </cell>
          <cell r="S104">
            <v>134181122</v>
          </cell>
          <cell r="T104">
            <v>0</v>
          </cell>
          <cell r="U104">
            <v>83929874</v>
          </cell>
          <cell r="V104">
            <v>6150</v>
          </cell>
          <cell r="X104">
            <v>221521291</v>
          </cell>
          <cell r="Z104">
            <v>221521291</v>
          </cell>
          <cell r="AA104">
            <v>63496947</v>
          </cell>
          <cell r="AC104">
            <v>221521291</v>
          </cell>
          <cell r="AD104">
            <v>39437493.196443357</v>
          </cell>
          <cell r="AE104">
            <v>24059453.803556643</v>
          </cell>
          <cell r="AF104">
            <v>137585267</v>
          </cell>
          <cell r="AG104">
            <v>83936024</v>
          </cell>
          <cell r="AH104">
            <v>0</v>
          </cell>
          <cell r="AI104">
            <v>63496946.999999993</v>
          </cell>
          <cell r="AJ104">
            <v>0</v>
          </cell>
          <cell r="AK104">
            <v>0</v>
          </cell>
          <cell r="AL104">
            <v>794706.89428539493</v>
          </cell>
          <cell r="AM104">
            <v>611493.41</v>
          </cell>
          <cell r="AN104">
            <v>0</v>
          </cell>
          <cell r="AO104">
            <v>221220.44295722654</v>
          </cell>
          <cell r="AP104">
            <v>0</v>
          </cell>
          <cell r="AQ104">
            <v>0</v>
          </cell>
          <cell r="AR104">
            <v>221220.44295722654</v>
          </cell>
          <cell r="AT104">
            <v>183213.48428539486</v>
          </cell>
          <cell r="AU104">
            <v>0</v>
          </cell>
          <cell r="AV104">
            <v>139025.43676349538</v>
          </cell>
          <cell r="AW104">
            <v>0</v>
          </cell>
          <cell r="AX104">
            <v>0</v>
          </cell>
          <cell r="AY104">
            <v>139025.43676349538</v>
          </cell>
        </row>
        <row r="105">
          <cell r="A105" t="str">
            <v>200108340A</v>
          </cell>
          <cell r="B105" t="str">
            <v>ONECORE HEALTH</v>
          </cell>
          <cell r="C105" t="str">
            <v>Yes</v>
          </cell>
          <cell r="D105">
            <v>1</v>
          </cell>
          <cell r="E105">
            <v>12</v>
          </cell>
          <cell r="F105">
            <v>370220</v>
          </cell>
          <cell r="G105">
            <v>42370</v>
          </cell>
          <cell r="H105">
            <v>42735</v>
          </cell>
          <cell r="I105">
            <v>1</v>
          </cell>
          <cell r="J105">
            <v>776720</v>
          </cell>
          <cell r="K105">
            <v>24962915</v>
          </cell>
          <cell r="L105">
            <v>0</v>
          </cell>
          <cell r="M105">
            <v>58722200</v>
          </cell>
          <cell r="N105">
            <v>386923</v>
          </cell>
          <cell r="O105">
            <v>84848758</v>
          </cell>
          <cell r="P105">
            <v>14114358</v>
          </cell>
          <cell r="R105">
            <v>776720</v>
          </cell>
          <cell r="S105">
            <v>24962915</v>
          </cell>
          <cell r="T105">
            <v>0</v>
          </cell>
          <cell r="U105">
            <v>58722200</v>
          </cell>
          <cell r="V105">
            <v>386923</v>
          </cell>
          <cell r="X105">
            <v>84848758</v>
          </cell>
          <cell r="Z105">
            <v>84848758</v>
          </cell>
          <cell r="AA105">
            <v>14114358</v>
          </cell>
          <cell r="AC105">
            <v>84848758</v>
          </cell>
          <cell r="AD105">
            <v>4281717.6319696987</v>
          </cell>
          <cell r="AE105">
            <v>9832640.3680303022</v>
          </cell>
          <cell r="AF105">
            <v>25739635</v>
          </cell>
          <cell r="AG105">
            <v>59109123</v>
          </cell>
          <cell r="AH105">
            <v>0</v>
          </cell>
          <cell r="AI105">
            <v>14114358</v>
          </cell>
          <cell r="AJ105">
            <v>0</v>
          </cell>
          <cell r="AK105">
            <v>0</v>
          </cell>
          <cell r="AL105">
            <v>344188.14252178383</v>
          </cell>
          <cell r="AM105">
            <v>11020.44</v>
          </cell>
          <cell r="AN105">
            <v>0</v>
          </cell>
          <cell r="AO105">
            <v>25875.8198129628</v>
          </cell>
          <cell r="AP105">
            <v>0</v>
          </cell>
          <cell r="AQ105">
            <v>0</v>
          </cell>
          <cell r="AR105">
            <v>25875.8198129628</v>
          </cell>
          <cell r="AT105">
            <v>333167.70252178382</v>
          </cell>
          <cell r="AU105">
            <v>0</v>
          </cell>
          <cell r="AV105">
            <v>215368.42811053529</v>
          </cell>
          <cell r="AW105">
            <v>0</v>
          </cell>
          <cell r="AX105">
            <v>0</v>
          </cell>
          <cell r="AY105">
            <v>215368.42811053529</v>
          </cell>
        </row>
        <row r="106">
          <cell r="A106" t="str">
            <v>100748450B</v>
          </cell>
          <cell r="B106" t="str">
            <v>ORTHOPEDIC HOSPITAL OF OKLAHOMA</v>
          </cell>
          <cell r="C106" t="str">
            <v>Yes</v>
          </cell>
          <cell r="D106">
            <v>1</v>
          </cell>
          <cell r="E106">
            <v>12</v>
          </cell>
          <cell r="F106">
            <v>370210</v>
          </cell>
          <cell r="G106">
            <v>42370</v>
          </cell>
          <cell r="H106">
            <v>42735</v>
          </cell>
          <cell r="I106">
            <v>1</v>
          </cell>
          <cell r="J106">
            <v>5501033</v>
          </cell>
          <cell r="K106">
            <v>116934090</v>
          </cell>
          <cell r="L106">
            <v>0</v>
          </cell>
          <cell r="M106">
            <v>185598899</v>
          </cell>
          <cell r="N106">
            <v>876259</v>
          </cell>
          <cell r="O106">
            <v>308910281</v>
          </cell>
          <cell r="P106">
            <v>120606409</v>
          </cell>
          <cell r="R106">
            <v>5501033</v>
          </cell>
          <cell r="S106">
            <v>116934090</v>
          </cell>
          <cell r="T106">
            <v>0</v>
          </cell>
          <cell r="U106">
            <v>185598899</v>
          </cell>
          <cell r="V106">
            <v>876259</v>
          </cell>
          <cell r="X106">
            <v>308910281</v>
          </cell>
          <cell r="Z106">
            <v>308910281</v>
          </cell>
          <cell r="AA106">
            <v>120606409</v>
          </cell>
          <cell r="AC106">
            <v>308910281</v>
          </cell>
          <cell r="AD106">
            <v>47801777.502197497</v>
          </cell>
          <cell r="AE106">
            <v>72804631.497802496</v>
          </cell>
          <cell r="AF106">
            <v>122435123</v>
          </cell>
          <cell r="AG106">
            <v>186475158</v>
          </cell>
          <cell r="AH106">
            <v>0</v>
          </cell>
          <cell r="AI106">
            <v>120606409</v>
          </cell>
          <cell r="AJ106">
            <v>0</v>
          </cell>
          <cell r="AK106">
            <v>0</v>
          </cell>
          <cell r="AL106">
            <v>4262503.2565389462</v>
          </cell>
          <cell r="AM106">
            <v>755398.70000000007</v>
          </cell>
          <cell r="AN106">
            <v>0</v>
          </cell>
          <cell r="AO106">
            <v>129315.12979470857</v>
          </cell>
          <cell r="AP106">
            <v>0</v>
          </cell>
          <cell r="AQ106">
            <v>0</v>
          </cell>
          <cell r="AR106">
            <v>129315.12979470857</v>
          </cell>
          <cell r="AT106">
            <v>3507104.556538946</v>
          </cell>
          <cell r="AU106">
            <v>0</v>
          </cell>
          <cell r="AV106">
            <v>161198.31439968618</v>
          </cell>
          <cell r="AW106">
            <v>0</v>
          </cell>
          <cell r="AX106">
            <v>0</v>
          </cell>
          <cell r="AY106">
            <v>161198.31439968618</v>
          </cell>
        </row>
        <row r="107">
          <cell r="A107" t="str">
            <v>100689210U</v>
          </cell>
          <cell r="B107" t="str">
            <v>OU MEDICAL CENTER</v>
          </cell>
          <cell r="C107" t="str">
            <v>Yes</v>
          </cell>
          <cell r="D107">
            <v>1</v>
          </cell>
          <cell r="E107">
            <v>12</v>
          </cell>
          <cell r="F107">
            <v>370093</v>
          </cell>
          <cell r="G107">
            <v>42248</v>
          </cell>
          <cell r="H107">
            <v>42613</v>
          </cell>
          <cell r="I107">
            <v>1</v>
          </cell>
          <cell r="J107">
            <v>821833236</v>
          </cell>
          <cell r="K107">
            <v>2395426299</v>
          </cell>
          <cell r="L107">
            <v>141762319</v>
          </cell>
          <cell r="M107">
            <v>1355982919</v>
          </cell>
          <cell r="N107">
            <v>287962317</v>
          </cell>
          <cell r="O107">
            <v>5020052083</v>
          </cell>
          <cell r="P107">
            <v>958856512</v>
          </cell>
          <cell r="R107">
            <v>821833236</v>
          </cell>
          <cell r="S107">
            <v>2395426299</v>
          </cell>
          <cell r="T107">
            <v>141762319</v>
          </cell>
          <cell r="U107">
            <v>1355982919</v>
          </cell>
          <cell r="V107">
            <v>287962317</v>
          </cell>
          <cell r="X107">
            <v>5002967090</v>
          </cell>
          <cell r="Z107">
            <v>5020052083</v>
          </cell>
          <cell r="AA107">
            <v>958856512</v>
          </cell>
          <cell r="AC107">
            <v>5002967090</v>
          </cell>
          <cell r="AD107">
            <v>641590948.74040437</v>
          </cell>
          <cell r="AE107">
            <v>314002239.18951261</v>
          </cell>
          <cell r="AF107">
            <v>3359021854</v>
          </cell>
          <cell r="AG107">
            <v>1643945236</v>
          </cell>
          <cell r="AH107">
            <v>0</v>
          </cell>
          <cell r="AI107">
            <v>955593187.92991698</v>
          </cell>
          <cell r="AJ107">
            <v>0</v>
          </cell>
          <cell r="AK107">
            <v>0</v>
          </cell>
          <cell r="AL107">
            <v>142459803.1778231</v>
          </cell>
          <cell r="AM107">
            <v>117700011.95999999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T107">
            <v>24759791.217823092</v>
          </cell>
          <cell r="AU107">
            <v>0</v>
          </cell>
          <cell r="AV107">
            <v>10587913.891942773</v>
          </cell>
          <cell r="AW107">
            <v>0</v>
          </cell>
          <cell r="AX107">
            <v>0</v>
          </cell>
          <cell r="AY107">
            <v>10587913.891942773</v>
          </cell>
        </row>
        <row r="108">
          <cell r="A108" t="str">
            <v>200518600A</v>
          </cell>
          <cell r="B108" t="str">
            <v>PAM SPECIALTY HOSPITAL OF TULSA</v>
          </cell>
          <cell r="C108" t="str">
            <v>Yes</v>
          </cell>
          <cell r="D108">
            <v>1</v>
          </cell>
          <cell r="E108">
            <v>12</v>
          </cell>
          <cell r="F108">
            <v>372018</v>
          </cell>
          <cell r="G108">
            <v>42248</v>
          </cell>
          <cell r="H108">
            <v>42613</v>
          </cell>
          <cell r="I108">
            <v>1</v>
          </cell>
          <cell r="J108">
            <v>75589157</v>
          </cell>
          <cell r="K108">
            <v>40706043</v>
          </cell>
          <cell r="L108">
            <v>0</v>
          </cell>
          <cell r="M108">
            <v>0</v>
          </cell>
          <cell r="N108">
            <v>0</v>
          </cell>
          <cell r="O108">
            <v>116295200</v>
          </cell>
          <cell r="P108">
            <v>20049929</v>
          </cell>
          <cell r="R108">
            <v>75589157</v>
          </cell>
          <cell r="S108">
            <v>40706043</v>
          </cell>
          <cell r="T108">
            <v>0</v>
          </cell>
          <cell r="U108">
            <v>0</v>
          </cell>
          <cell r="V108">
            <v>0</v>
          </cell>
          <cell r="X108">
            <v>116295200</v>
          </cell>
          <cell r="Z108">
            <v>116295200</v>
          </cell>
          <cell r="AA108">
            <v>20049929</v>
          </cell>
          <cell r="AC108">
            <v>116295200</v>
          </cell>
          <cell r="AD108">
            <v>20049929</v>
          </cell>
          <cell r="AE108">
            <v>0</v>
          </cell>
          <cell r="AF108">
            <v>116295200</v>
          </cell>
          <cell r="AG108">
            <v>0</v>
          </cell>
          <cell r="AH108">
            <v>0</v>
          </cell>
          <cell r="AI108">
            <v>20049929</v>
          </cell>
          <cell r="AJ108">
            <v>0</v>
          </cell>
          <cell r="AK108">
            <v>0</v>
          </cell>
          <cell r="AL108">
            <v>1002985.82</v>
          </cell>
          <cell r="AM108">
            <v>1002985.82</v>
          </cell>
          <cell r="AN108">
            <v>0</v>
          </cell>
          <cell r="AO108">
            <v>-666885.10409635515</v>
          </cell>
          <cell r="AP108">
            <v>0</v>
          </cell>
          <cell r="AQ108">
            <v>0</v>
          </cell>
          <cell r="AR108">
            <v>-666885.10409635515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</row>
        <row r="109">
          <cell r="A109" t="str">
            <v>100689350A</v>
          </cell>
          <cell r="B109" t="str">
            <v>SELECT SPECIALTY HOSPITAL - OK</v>
          </cell>
          <cell r="C109" t="str">
            <v>Yes</v>
          </cell>
          <cell r="D109">
            <v>1</v>
          </cell>
          <cell r="E109">
            <v>12</v>
          </cell>
          <cell r="F109">
            <v>372009</v>
          </cell>
          <cell r="G109">
            <v>42401</v>
          </cell>
          <cell r="H109">
            <v>42766</v>
          </cell>
          <cell r="I109">
            <v>1</v>
          </cell>
          <cell r="J109">
            <v>27857527</v>
          </cell>
          <cell r="K109">
            <v>73981309</v>
          </cell>
          <cell r="L109">
            <v>0</v>
          </cell>
          <cell r="M109">
            <v>0</v>
          </cell>
          <cell r="N109">
            <v>0</v>
          </cell>
          <cell r="O109">
            <v>101838836</v>
          </cell>
          <cell r="P109">
            <v>30321474</v>
          </cell>
          <cell r="R109">
            <v>27857527</v>
          </cell>
          <cell r="S109">
            <v>73981309</v>
          </cell>
          <cell r="T109">
            <v>0</v>
          </cell>
          <cell r="U109">
            <v>0</v>
          </cell>
          <cell r="V109">
            <v>0</v>
          </cell>
          <cell r="X109">
            <v>101838836</v>
          </cell>
          <cell r="Z109">
            <v>101838836</v>
          </cell>
          <cell r="AA109">
            <v>30321474</v>
          </cell>
          <cell r="AC109">
            <v>101838836</v>
          </cell>
          <cell r="AD109">
            <v>30321474</v>
          </cell>
          <cell r="AE109">
            <v>0</v>
          </cell>
          <cell r="AF109">
            <v>101838836</v>
          </cell>
          <cell r="AG109">
            <v>0</v>
          </cell>
          <cell r="AH109">
            <v>0</v>
          </cell>
          <cell r="AI109">
            <v>30321474</v>
          </cell>
          <cell r="AJ109">
            <v>0</v>
          </cell>
          <cell r="AK109">
            <v>0</v>
          </cell>
          <cell r="AL109">
            <v>364964.54000000004</v>
          </cell>
          <cell r="AM109">
            <v>364964.54000000004</v>
          </cell>
          <cell r="AN109">
            <v>0</v>
          </cell>
          <cell r="AO109">
            <v>-163961.81495494884</v>
          </cell>
          <cell r="AP109">
            <v>0</v>
          </cell>
          <cell r="AQ109">
            <v>0</v>
          </cell>
          <cell r="AR109">
            <v>-163961.81495494884</v>
          </cell>
          <cell r="AT109">
            <v>0</v>
          </cell>
          <cell r="AU109">
            <v>0</v>
          </cell>
          <cell r="AV109">
            <v>0</v>
          </cell>
          <cell r="AW109">
            <v>0</v>
          </cell>
          <cell r="AX109">
            <v>0</v>
          </cell>
          <cell r="AY109">
            <v>0</v>
          </cell>
        </row>
        <row r="110">
          <cell r="A110" t="str">
            <v>200224040B</v>
          </cell>
          <cell r="B110" t="str">
            <v>SELECT SPECIALTY HOSPITAL-TULSA MIDTOWN</v>
          </cell>
          <cell r="C110" t="str">
            <v>Yes</v>
          </cell>
          <cell r="D110">
            <v>1</v>
          </cell>
          <cell r="E110">
            <v>12</v>
          </cell>
          <cell r="F110">
            <v>372007</v>
          </cell>
          <cell r="G110">
            <v>42248</v>
          </cell>
          <cell r="H110">
            <v>42613</v>
          </cell>
          <cell r="I110">
            <v>1</v>
          </cell>
          <cell r="J110">
            <v>15529387</v>
          </cell>
          <cell r="K110">
            <v>29644477</v>
          </cell>
          <cell r="L110">
            <v>0</v>
          </cell>
          <cell r="M110">
            <v>0</v>
          </cell>
          <cell r="N110">
            <v>0</v>
          </cell>
          <cell r="O110">
            <v>45173864</v>
          </cell>
          <cell r="P110">
            <v>13784202</v>
          </cell>
          <cell r="R110">
            <v>15529387</v>
          </cell>
          <cell r="S110">
            <v>29644477</v>
          </cell>
          <cell r="T110">
            <v>0</v>
          </cell>
          <cell r="U110">
            <v>0</v>
          </cell>
          <cell r="V110">
            <v>0</v>
          </cell>
          <cell r="X110">
            <v>45173864</v>
          </cell>
          <cell r="Z110">
            <v>45173864</v>
          </cell>
          <cell r="AA110">
            <v>13784202</v>
          </cell>
          <cell r="AC110">
            <v>45173864</v>
          </cell>
          <cell r="AD110">
            <v>13784202</v>
          </cell>
          <cell r="AE110">
            <v>0</v>
          </cell>
          <cell r="AF110">
            <v>45173864</v>
          </cell>
          <cell r="AG110">
            <v>0</v>
          </cell>
          <cell r="AH110">
            <v>0</v>
          </cell>
          <cell r="AI110">
            <v>13784202</v>
          </cell>
          <cell r="AJ110">
            <v>0</v>
          </cell>
          <cell r="AK110">
            <v>0</v>
          </cell>
          <cell r="AL110">
            <v>132002</v>
          </cell>
          <cell r="AM110">
            <v>132002</v>
          </cell>
          <cell r="AN110">
            <v>0</v>
          </cell>
          <cell r="AO110">
            <v>-20800.646017598585</v>
          </cell>
          <cell r="AP110">
            <v>0</v>
          </cell>
          <cell r="AQ110">
            <v>0</v>
          </cell>
          <cell r="AR110">
            <v>-20800.646017598585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</row>
        <row r="111">
          <cell r="A111" t="str">
            <v>100724700C</v>
          </cell>
          <cell r="B111" t="str">
            <v>SPECIALTY HOSPITAL OF MIDWEST CITY</v>
          </cell>
          <cell r="C111" t="str">
            <v>Yes</v>
          </cell>
          <cell r="D111">
            <v>1</v>
          </cell>
          <cell r="E111">
            <v>12</v>
          </cell>
          <cell r="F111">
            <v>372012</v>
          </cell>
          <cell r="G111">
            <v>42370</v>
          </cell>
          <cell r="H111">
            <v>42735</v>
          </cell>
          <cell r="I111">
            <v>1</v>
          </cell>
          <cell r="J111">
            <v>7603500</v>
          </cell>
          <cell r="K111">
            <v>14257772</v>
          </cell>
          <cell r="L111">
            <v>17880</v>
          </cell>
          <cell r="M111">
            <v>9691</v>
          </cell>
          <cell r="N111">
            <v>0</v>
          </cell>
          <cell r="O111">
            <v>21888843</v>
          </cell>
          <cell r="P111">
            <v>6403949</v>
          </cell>
          <cell r="R111">
            <v>7603500</v>
          </cell>
          <cell r="S111">
            <v>14257772</v>
          </cell>
          <cell r="T111">
            <v>17880</v>
          </cell>
          <cell r="U111">
            <v>9691</v>
          </cell>
          <cell r="V111">
            <v>0</v>
          </cell>
          <cell r="X111">
            <v>21888843</v>
          </cell>
          <cell r="Z111">
            <v>21888843</v>
          </cell>
          <cell r="AA111">
            <v>6403949</v>
          </cell>
          <cell r="AC111">
            <v>21888843</v>
          </cell>
          <cell r="AD111">
            <v>6401113.7350314949</v>
          </cell>
          <cell r="AE111">
            <v>2835.2649685047309</v>
          </cell>
          <cell r="AF111">
            <v>21879152</v>
          </cell>
          <cell r="AG111">
            <v>9691</v>
          </cell>
          <cell r="AH111">
            <v>0</v>
          </cell>
          <cell r="AI111">
            <v>6403949</v>
          </cell>
          <cell r="AJ111">
            <v>0</v>
          </cell>
          <cell r="AK111">
            <v>0</v>
          </cell>
          <cell r="AL111">
            <v>133307.97</v>
          </cell>
          <cell r="AM111">
            <v>133307.97</v>
          </cell>
          <cell r="AN111">
            <v>0</v>
          </cell>
          <cell r="AO111">
            <v>-12034.735204090379</v>
          </cell>
          <cell r="AP111">
            <v>0</v>
          </cell>
          <cell r="AQ111">
            <v>0</v>
          </cell>
          <cell r="AR111">
            <v>-12034.735204090379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</row>
        <row r="112">
          <cell r="A112" t="str">
            <v>200292720A</v>
          </cell>
          <cell r="B112" t="str">
            <v>SUMMIT MEDICAL CENTER, LLC</v>
          </cell>
          <cell r="C112" t="str">
            <v>Yes</v>
          </cell>
          <cell r="D112">
            <v>1</v>
          </cell>
          <cell r="E112">
            <v>12</v>
          </cell>
          <cell r="F112">
            <v>370225</v>
          </cell>
          <cell r="G112">
            <v>42370</v>
          </cell>
          <cell r="H112">
            <v>42735</v>
          </cell>
          <cell r="I112">
            <v>1</v>
          </cell>
          <cell r="J112">
            <v>2711680</v>
          </cell>
          <cell r="K112">
            <v>20756218</v>
          </cell>
          <cell r="L112">
            <v>0</v>
          </cell>
          <cell r="M112">
            <v>328741853</v>
          </cell>
          <cell r="N112">
            <v>253172</v>
          </cell>
          <cell r="O112">
            <v>356215186</v>
          </cell>
          <cell r="P112">
            <v>49669155</v>
          </cell>
          <cell r="R112">
            <v>2711680</v>
          </cell>
          <cell r="S112">
            <v>20756218</v>
          </cell>
          <cell r="T112">
            <v>0</v>
          </cell>
          <cell r="U112">
            <v>328741853</v>
          </cell>
          <cell r="V112">
            <v>253172</v>
          </cell>
          <cell r="X112">
            <v>352462923</v>
          </cell>
          <cell r="Z112">
            <v>356215186</v>
          </cell>
          <cell r="AA112">
            <v>49669155</v>
          </cell>
          <cell r="AC112">
            <v>352462923</v>
          </cell>
          <cell r="AD112">
            <v>3272265.4987712679</v>
          </cell>
          <cell r="AE112">
            <v>45873689.649362326</v>
          </cell>
          <cell r="AF112">
            <v>23467898</v>
          </cell>
          <cell r="AG112">
            <v>328995025</v>
          </cell>
          <cell r="AH112">
            <v>0</v>
          </cell>
          <cell r="AI112">
            <v>49145955.148133591</v>
          </cell>
          <cell r="AJ112">
            <v>0</v>
          </cell>
          <cell r="AK112">
            <v>0</v>
          </cell>
          <cell r="AL112">
            <v>5560043.0531516364</v>
          </cell>
          <cell r="AM112">
            <v>105004.14</v>
          </cell>
          <cell r="AN112">
            <v>0</v>
          </cell>
          <cell r="AO112">
            <v>35384.430431159664</v>
          </cell>
          <cell r="AP112">
            <v>0</v>
          </cell>
          <cell r="AQ112">
            <v>0</v>
          </cell>
          <cell r="AR112">
            <v>35384.430431159664</v>
          </cell>
          <cell r="AT112">
            <v>5455038.9131516367</v>
          </cell>
          <cell r="AU112">
            <v>0</v>
          </cell>
          <cell r="AV112">
            <v>284519.25665387511</v>
          </cell>
          <cell r="AW112">
            <v>0</v>
          </cell>
          <cell r="AX112">
            <v>0</v>
          </cell>
          <cell r="AY112">
            <v>284519.25665387511</v>
          </cell>
        </row>
        <row r="113">
          <cell r="A113" t="str">
            <v>100700530A</v>
          </cell>
          <cell r="B113" t="str">
            <v>SURGICAL HOSPITAL OF OKLAHOMA LLC</v>
          </cell>
          <cell r="C113" t="str">
            <v>Yes</v>
          </cell>
          <cell r="D113">
            <v>1</v>
          </cell>
          <cell r="E113">
            <v>12</v>
          </cell>
          <cell r="F113">
            <v>370201</v>
          </cell>
          <cell r="G113">
            <v>42370</v>
          </cell>
          <cell r="H113">
            <v>42735</v>
          </cell>
          <cell r="I113">
            <v>1</v>
          </cell>
          <cell r="J113">
            <v>1378844</v>
          </cell>
          <cell r="K113">
            <v>7029197</v>
          </cell>
          <cell r="L113">
            <v>0</v>
          </cell>
          <cell r="M113">
            <v>72862356</v>
          </cell>
          <cell r="N113">
            <v>0</v>
          </cell>
          <cell r="O113">
            <v>81321250</v>
          </cell>
          <cell r="P113">
            <v>15316957</v>
          </cell>
          <cell r="R113">
            <v>1378844</v>
          </cell>
          <cell r="S113">
            <v>7029197</v>
          </cell>
          <cell r="T113">
            <v>0</v>
          </cell>
          <cell r="U113">
            <v>72862356</v>
          </cell>
          <cell r="V113">
            <v>0</v>
          </cell>
          <cell r="X113">
            <v>81270397</v>
          </cell>
          <cell r="Z113">
            <v>81321250</v>
          </cell>
          <cell r="AA113">
            <v>15316957</v>
          </cell>
          <cell r="AC113">
            <v>81270397</v>
          </cell>
          <cell r="AD113">
            <v>1583664.8164069909</v>
          </cell>
          <cell r="AE113">
            <v>13723713.958783122</v>
          </cell>
          <cell r="AF113">
            <v>8408041</v>
          </cell>
          <cell r="AG113">
            <v>72862356</v>
          </cell>
          <cell r="AH113">
            <v>0</v>
          </cell>
          <cell r="AI113">
            <v>15307378.775190113</v>
          </cell>
          <cell r="AJ113">
            <v>0</v>
          </cell>
          <cell r="AK113">
            <v>0</v>
          </cell>
          <cell r="AL113">
            <v>1408678.0875174529</v>
          </cell>
          <cell r="AM113">
            <v>113531.29</v>
          </cell>
          <cell r="AN113">
            <v>0</v>
          </cell>
          <cell r="AO113">
            <v>136748.13154714549</v>
          </cell>
          <cell r="AP113">
            <v>0</v>
          </cell>
          <cell r="AQ113">
            <v>0</v>
          </cell>
          <cell r="AR113">
            <v>136748.13154714549</v>
          </cell>
          <cell r="AT113">
            <v>1295146.7975174529</v>
          </cell>
          <cell r="AU113">
            <v>0</v>
          </cell>
          <cell r="AV113">
            <v>475102.70259050326</v>
          </cell>
          <cell r="AW113">
            <v>0</v>
          </cell>
          <cell r="AX113">
            <v>0</v>
          </cell>
          <cell r="AY113">
            <v>475102.70259050326</v>
          </cell>
        </row>
        <row r="114">
          <cell r="A114" t="str">
            <v>100677110F</v>
          </cell>
          <cell r="B114" t="str">
            <v>THE CHILDREN'S CENTER</v>
          </cell>
          <cell r="C114" t="str">
            <v>No</v>
          </cell>
          <cell r="D114">
            <v>1</v>
          </cell>
          <cell r="E114">
            <v>12</v>
          </cell>
          <cell r="F114">
            <v>777777</v>
          </cell>
          <cell r="G114">
            <v>41821</v>
          </cell>
          <cell r="H114">
            <v>42185</v>
          </cell>
          <cell r="I114">
            <v>1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X114">
            <v>0</v>
          </cell>
          <cell r="Z114">
            <v>0</v>
          </cell>
          <cell r="AA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36464841.779999994</v>
          </cell>
          <cell r="AM114">
            <v>36464841.779999994</v>
          </cell>
          <cell r="AN114">
            <v>0</v>
          </cell>
          <cell r="AO114">
            <v>15471621.611114603</v>
          </cell>
          <cell r="AP114">
            <v>0</v>
          </cell>
          <cell r="AQ114">
            <v>0</v>
          </cell>
          <cell r="AR114">
            <v>15471621.611114603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</row>
        <row r="115">
          <cell r="A115" t="str">
            <v>200530140A</v>
          </cell>
          <cell r="B115" t="str">
            <v>TULSA - AMG SPECIALTY HOSPITAL</v>
          </cell>
          <cell r="C115" t="str">
            <v>Yes</v>
          </cell>
          <cell r="D115">
            <v>1</v>
          </cell>
          <cell r="E115">
            <v>12</v>
          </cell>
          <cell r="F115">
            <v>372011</v>
          </cell>
          <cell r="G115">
            <v>42248</v>
          </cell>
          <cell r="H115">
            <v>42613</v>
          </cell>
          <cell r="I115">
            <v>1</v>
          </cell>
          <cell r="J115">
            <v>10795440</v>
          </cell>
          <cell r="K115">
            <v>14976658</v>
          </cell>
          <cell r="L115">
            <v>0</v>
          </cell>
          <cell r="M115">
            <v>0</v>
          </cell>
          <cell r="N115">
            <v>0</v>
          </cell>
          <cell r="O115">
            <v>25835573</v>
          </cell>
          <cell r="P115">
            <v>10422093</v>
          </cell>
          <cell r="R115">
            <v>10795440</v>
          </cell>
          <cell r="S115">
            <v>14976658</v>
          </cell>
          <cell r="T115">
            <v>0</v>
          </cell>
          <cell r="U115">
            <v>0</v>
          </cell>
          <cell r="V115">
            <v>0</v>
          </cell>
          <cell r="X115">
            <v>25772098</v>
          </cell>
          <cell r="Z115">
            <v>25835573</v>
          </cell>
          <cell r="AA115">
            <v>10422093</v>
          </cell>
          <cell r="AC115">
            <v>25772098</v>
          </cell>
          <cell r="AD115">
            <v>10396487.128855783</v>
          </cell>
          <cell r="AE115">
            <v>0</v>
          </cell>
          <cell r="AF115">
            <v>25772098</v>
          </cell>
          <cell r="AG115">
            <v>0</v>
          </cell>
          <cell r="AH115">
            <v>0</v>
          </cell>
          <cell r="AI115">
            <v>10396487.128855783</v>
          </cell>
          <cell r="AJ115">
            <v>0</v>
          </cell>
          <cell r="AK115">
            <v>0</v>
          </cell>
          <cell r="AL115">
            <v>377536.96</v>
          </cell>
          <cell r="AM115">
            <v>377536.96</v>
          </cell>
          <cell r="AN115">
            <v>0</v>
          </cell>
          <cell r="AO115">
            <v>-114347.36862214841</v>
          </cell>
          <cell r="AP115">
            <v>0</v>
          </cell>
          <cell r="AQ115">
            <v>0</v>
          </cell>
          <cell r="AR115">
            <v>-114347.36862214841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</row>
        <row r="117">
          <cell r="AJ117">
            <v>189109253.0451009</v>
          </cell>
          <cell r="AM117">
            <v>359612439.88499999</v>
          </cell>
          <cell r="AN117">
            <v>1.0000000000000002</v>
          </cell>
          <cell r="AO117">
            <v>317660835.67803282</v>
          </cell>
          <cell r="AP117">
            <v>337669635</v>
          </cell>
          <cell r="AQ117">
            <v>1089450</v>
          </cell>
          <cell r="AR117">
            <v>-21098249.321967378</v>
          </cell>
          <cell r="AT117">
            <v>161851362.6121839</v>
          </cell>
          <cell r="AU117">
            <v>0.99999999999999933</v>
          </cell>
          <cell r="AV117">
            <v>86246934.849656656</v>
          </cell>
          <cell r="AW117">
            <v>79778979</v>
          </cell>
          <cell r="AX117">
            <v>12135403</v>
          </cell>
          <cell r="AY117">
            <v>-5667447.1503433622</v>
          </cell>
        </row>
        <row r="118">
          <cell r="AM118">
            <v>530766114.98499995</v>
          </cell>
          <cell r="AT118">
            <v>211682369.49937829</v>
          </cell>
        </row>
        <row r="120">
          <cell r="AN120" t="str">
            <v>Inpatient Private Pool</v>
          </cell>
          <cell r="AP120">
            <v>337669632.46799505</v>
          </cell>
          <cell r="AU120" t="str">
            <v>Outpatient Private Pool</v>
          </cell>
          <cell r="AW120">
            <v>79778984.952143624</v>
          </cell>
        </row>
        <row r="123">
          <cell r="B123" t="str">
            <v>NSGO Taxed</v>
          </cell>
        </row>
        <row r="124">
          <cell r="A124" t="str">
            <v>200668710A</v>
          </cell>
          <cell r="B124" t="str">
            <v xml:space="preserve">BLACKWELL REGIONAL HOSPITAL </v>
          </cell>
          <cell r="C124" t="str">
            <v>Yes</v>
          </cell>
          <cell r="D124">
            <v>2</v>
          </cell>
          <cell r="E124">
            <v>12</v>
          </cell>
          <cell r="F124">
            <v>370030</v>
          </cell>
          <cell r="G124">
            <v>42095</v>
          </cell>
          <cell r="H124">
            <v>42460</v>
          </cell>
          <cell r="I124">
            <v>1</v>
          </cell>
          <cell r="J124">
            <v>1674759</v>
          </cell>
          <cell r="K124">
            <v>8394143</v>
          </cell>
          <cell r="L124">
            <v>735406</v>
          </cell>
          <cell r="M124">
            <v>18315919</v>
          </cell>
          <cell r="N124">
            <v>6333645</v>
          </cell>
          <cell r="O124">
            <v>35434170</v>
          </cell>
          <cell r="P124">
            <v>6993005</v>
          </cell>
          <cell r="R124">
            <v>1674759</v>
          </cell>
          <cell r="S124">
            <v>8394143</v>
          </cell>
          <cell r="T124">
            <v>735406</v>
          </cell>
          <cell r="U124">
            <v>18315919</v>
          </cell>
          <cell r="V124">
            <v>6333645</v>
          </cell>
          <cell r="X124">
            <v>35453872</v>
          </cell>
          <cell r="Z124">
            <v>35434170</v>
          </cell>
          <cell r="AA124">
            <v>6993005</v>
          </cell>
          <cell r="AC124">
            <v>35453872</v>
          </cell>
          <cell r="AD124">
            <v>2132252.0004148539</v>
          </cell>
          <cell r="AE124">
            <v>4864641.2290684395</v>
          </cell>
          <cell r="AF124">
            <v>10804308</v>
          </cell>
          <cell r="AG124">
            <v>24649564</v>
          </cell>
          <cell r="AH124">
            <v>0</v>
          </cell>
          <cell r="AI124">
            <v>6996893.2294832934</v>
          </cell>
          <cell r="AJ124">
            <v>209906.79688449879</v>
          </cell>
          <cell r="AK124">
            <v>1</v>
          </cell>
          <cell r="AL124">
            <v>534426.17191699054</v>
          </cell>
          <cell r="AM124">
            <v>129345.19</v>
          </cell>
          <cell r="AN124">
            <v>3.2311174600490682E-3</v>
          </cell>
          <cell r="AO124">
            <v>73069.179838569049</v>
          </cell>
          <cell r="AP124">
            <v>171348</v>
          </cell>
          <cell r="AQ124">
            <v>0</v>
          </cell>
          <cell r="AR124">
            <v>-98278.820161430951</v>
          </cell>
          <cell r="AT124">
            <v>405080.9819169906</v>
          </cell>
          <cell r="AU124">
            <v>1.308062324345154E-2</v>
          </cell>
          <cell r="AV124">
            <v>357462.14355238207</v>
          </cell>
          <cell r="AW124">
            <v>171086</v>
          </cell>
          <cell r="AX124">
            <v>0</v>
          </cell>
          <cell r="AY124">
            <v>186376.14355238207</v>
          </cell>
        </row>
        <row r="125">
          <cell r="A125" t="str">
            <v>100700720A</v>
          </cell>
          <cell r="B125" t="str">
            <v>CHOCTAW MEMORIAL HOSPITAL</v>
          </cell>
          <cell r="C125" t="str">
            <v>Yes</v>
          </cell>
          <cell r="D125">
            <v>2</v>
          </cell>
          <cell r="E125">
            <v>12</v>
          </cell>
          <cell r="F125">
            <v>370100</v>
          </cell>
          <cell r="G125">
            <v>42186</v>
          </cell>
          <cell r="H125">
            <v>42551</v>
          </cell>
          <cell r="I125">
            <v>1</v>
          </cell>
          <cell r="J125">
            <v>2446039</v>
          </cell>
          <cell r="K125">
            <v>5463071</v>
          </cell>
          <cell r="L125">
            <v>0</v>
          </cell>
          <cell r="M125">
            <v>18343773</v>
          </cell>
          <cell r="N125">
            <v>9186015</v>
          </cell>
          <cell r="O125">
            <v>35438898</v>
          </cell>
          <cell r="P125">
            <v>11510344</v>
          </cell>
          <cell r="R125">
            <v>2446039</v>
          </cell>
          <cell r="S125">
            <v>5463071</v>
          </cell>
          <cell r="T125">
            <v>0</v>
          </cell>
          <cell r="U125">
            <v>18343773</v>
          </cell>
          <cell r="V125">
            <v>9186015</v>
          </cell>
          <cell r="X125">
            <v>35438898</v>
          </cell>
          <cell r="Z125">
            <v>35438898</v>
          </cell>
          <cell r="AA125">
            <v>11510344</v>
          </cell>
          <cell r="AC125">
            <v>35438898</v>
          </cell>
          <cell r="AD125">
            <v>2568832.0453373012</v>
          </cell>
          <cell r="AE125">
            <v>8941511.9546626993</v>
          </cell>
          <cell r="AF125">
            <v>7909110</v>
          </cell>
          <cell r="AG125">
            <v>27529788</v>
          </cell>
          <cell r="AH125">
            <v>0</v>
          </cell>
          <cell r="AI125">
            <v>11510344</v>
          </cell>
          <cell r="AJ125">
            <v>345310.32</v>
          </cell>
          <cell r="AK125">
            <v>1</v>
          </cell>
          <cell r="AL125">
            <v>1100903.0154507873</v>
          </cell>
          <cell r="AM125">
            <v>456854.92</v>
          </cell>
          <cell r="AN125">
            <v>1.1412499442161864E-2</v>
          </cell>
          <cell r="AO125">
            <v>254608.96662459866</v>
          </cell>
          <cell r="AP125">
            <v>605212</v>
          </cell>
          <cell r="AQ125">
            <v>0</v>
          </cell>
          <cell r="AR125">
            <v>-350603.03337540134</v>
          </cell>
          <cell r="AT125">
            <v>644048.09545078722</v>
          </cell>
          <cell r="AU125">
            <v>2.0797200716227718E-2</v>
          </cell>
          <cell r="AV125">
            <v>377447.68184675823</v>
          </cell>
          <cell r="AW125">
            <v>272013</v>
          </cell>
          <cell r="AX125">
            <v>0</v>
          </cell>
          <cell r="AY125">
            <v>105434.68184675823</v>
          </cell>
        </row>
        <row r="126">
          <cell r="A126" t="str">
            <v>100749570S</v>
          </cell>
          <cell r="B126" t="str">
            <v>COMANCHE COUNTY MEMORIAL HOSPITAL</v>
          </cell>
          <cell r="C126" t="str">
            <v>Yes</v>
          </cell>
          <cell r="D126">
            <v>2</v>
          </cell>
          <cell r="E126">
            <v>12</v>
          </cell>
          <cell r="F126">
            <v>370056</v>
          </cell>
          <cell r="G126">
            <v>42186</v>
          </cell>
          <cell r="H126">
            <v>42551</v>
          </cell>
          <cell r="I126">
            <v>1</v>
          </cell>
          <cell r="J126">
            <v>61525990</v>
          </cell>
          <cell r="K126">
            <v>211421986</v>
          </cell>
          <cell r="L126">
            <v>7076691</v>
          </cell>
          <cell r="M126">
            <v>274037549</v>
          </cell>
          <cell r="N126">
            <v>37755828</v>
          </cell>
          <cell r="O126">
            <v>747114380</v>
          </cell>
          <cell r="P126">
            <v>237133048</v>
          </cell>
          <cell r="R126">
            <v>61525990</v>
          </cell>
          <cell r="S126">
            <v>211421986</v>
          </cell>
          <cell r="T126">
            <v>7076691</v>
          </cell>
          <cell r="U126">
            <v>274037549</v>
          </cell>
          <cell r="V126">
            <v>37755828</v>
          </cell>
          <cell r="X126">
            <v>591818044</v>
          </cell>
          <cell r="Z126">
            <v>747114380</v>
          </cell>
          <cell r="AA126">
            <v>237133048</v>
          </cell>
          <cell r="AC126">
            <v>591818044</v>
          </cell>
          <cell r="AD126">
            <v>88879433.428781033</v>
          </cell>
          <cell r="AE126">
            <v>98962777.070658311</v>
          </cell>
          <cell r="AF126">
            <v>280024667</v>
          </cell>
          <cell r="AG126">
            <v>311793377</v>
          </cell>
          <cell r="AH126">
            <v>0</v>
          </cell>
          <cell r="AI126">
            <v>187842210.49943933</v>
          </cell>
          <cell r="AJ126">
            <v>5635266.3149831798</v>
          </cell>
          <cell r="AK126">
            <v>1</v>
          </cell>
          <cell r="AL126">
            <v>14570458.030816734</v>
          </cell>
          <cell r="AM126">
            <v>9627151.8999999985</v>
          </cell>
          <cell r="AN126">
            <v>0.2404918079646762</v>
          </cell>
          <cell r="AO126">
            <v>8812431.1937890165</v>
          </cell>
          <cell r="AP126">
            <v>12753441</v>
          </cell>
          <cell r="AQ126">
            <v>0</v>
          </cell>
          <cell r="AR126">
            <v>-3941009.8062109835</v>
          </cell>
          <cell r="AT126">
            <v>4943306.1308167344</v>
          </cell>
          <cell r="AU126">
            <v>0.15962616849662015</v>
          </cell>
          <cell r="AV126">
            <v>1425568.5647429721</v>
          </cell>
          <cell r="AW126">
            <v>2087803</v>
          </cell>
          <cell r="AX126">
            <v>0</v>
          </cell>
          <cell r="AY126">
            <v>-662234.43525702786</v>
          </cell>
        </row>
        <row r="127">
          <cell r="A127" t="str">
            <v>100700880A</v>
          </cell>
          <cell r="B127" t="str">
            <v>ELKVIEW GEN HSP</v>
          </cell>
          <cell r="C127" t="str">
            <v>Yes</v>
          </cell>
          <cell r="D127">
            <v>2</v>
          </cell>
          <cell r="E127">
            <v>12</v>
          </cell>
          <cell r="F127">
            <v>370153</v>
          </cell>
          <cell r="G127">
            <v>42186</v>
          </cell>
          <cell r="H127">
            <v>42551</v>
          </cell>
          <cell r="I127">
            <v>1</v>
          </cell>
          <cell r="J127">
            <v>1749106</v>
          </cell>
          <cell r="K127">
            <v>6554166</v>
          </cell>
          <cell r="L127">
            <v>477534</v>
          </cell>
          <cell r="M127">
            <v>11787258</v>
          </cell>
          <cell r="N127">
            <v>2465603</v>
          </cell>
          <cell r="O127">
            <v>24623210</v>
          </cell>
          <cell r="P127">
            <v>10573621</v>
          </cell>
          <cell r="R127">
            <v>1749106</v>
          </cell>
          <cell r="S127">
            <v>6554166</v>
          </cell>
          <cell r="T127">
            <v>477534</v>
          </cell>
          <cell r="U127">
            <v>11787258</v>
          </cell>
          <cell r="V127">
            <v>2465603</v>
          </cell>
          <cell r="X127">
            <v>23033667</v>
          </cell>
          <cell r="Z127">
            <v>24623210</v>
          </cell>
          <cell r="AA127">
            <v>10573621</v>
          </cell>
          <cell r="AC127">
            <v>23033667</v>
          </cell>
          <cell r="AD127">
            <v>3770625.9548826492</v>
          </cell>
          <cell r="AE127">
            <v>6120418.5148760453</v>
          </cell>
          <cell r="AF127">
            <v>8780806</v>
          </cell>
          <cell r="AG127">
            <v>14252861</v>
          </cell>
          <cell r="AH127">
            <v>0</v>
          </cell>
          <cell r="AI127">
            <v>9891044.469758695</v>
          </cell>
          <cell r="AJ127">
            <v>296731.33409276087</v>
          </cell>
          <cell r="AK127">
            <v>1</v>
          </cell>
          <cell r="AL127">
            <v>872336.67527700681</v>
          </cell>
          <cell r="AM127">
            <v>459124.06</v>
          </cell>
          <cell r="AN127">
            <v>1.1469183868334154E-2</v>
          </cell>
          <cell r="AO127">
            <v>254743.79772848898</v>
          </cell>
          <cell r="AP127">
            <v>608218</v>
          </cell>
          <cell r="AQ127">
            <v>0</v>
          </cell>
          <cell r="AR127">
            <v>-353474.20227151102</v>
          </cell>
          <cell r="AT127">
            <v>413212.61527700676</v>
          </cell>
          <cell r="AU127">
            <v>1.3343204892762467E-2</v>
          </cell>
          <cell r="AV127">
            <v>260416.34248393646</v>
          </cell>
          <cell r="AW127">
            <v>174520</v>
          </cell>
          <cell r="AX127">
            <v>0</v>
          </cell>
          <cell r="AY127">
            <v>85896.34248393646</v>
          </cell>
        </row>
        <row r="128">
          <cell r="A128" t="str">
            <v>100700820A</v>
          </cell>
          <cell r="B128" t="str">
            <v>GRADY MEMORIAL HOSPITAL</v>
          </cell>
          <cell r="C128" t="str">
            <v>Yes</v>
          </cell>
          <cell r="D128">
            <v>2</v>
          </cell>
          <cell r="E128">
            <v>12</v>
          </cell>
          <cell r="F128">
            <v>370054</v>
          </cell>
          <cell r="G128">
            <v>42370</v>
          </cell>
          <cell r="H128">
            <v>42735</v>
          </cell>
          <cell r="I128">
            <v>1</v>
          </cell>
          <cell r="J128">
            <v>6136003</v>
          </cell>
          <cell r="K128">
            <v>6688942</v>
          </cell>
          <cell r="L128">
            <v>1748136</v>
          </cell>
          <cell r="M128">
            <v>32299247</v>
          </cell>
          <cell r="N128">
            <v>18225933</v>
          </cell>
          <cell r="O128">
            <v>79145130</v>
          </cell>
          <cell r="P128">
            <v>28758297</v>
          </cell>
          <cell r="R128">
            <v>6136003</v>
          </cell>
          <cell r="S128">
            <v>6688942</v>
          </cell>
          <cell r="T128">
            <v>1748136</v>
          </cell>
          <cell r="U128">
            <v>32299247</v>
          </cell>
          <cell r="V128">
            <v>18225933</v>
          </cell>
          <cell r="X128">
            <v>65098261</v>
          </cell>
          <cell r="Z128">
            <v>79145130</v>
          </cell>
          <cell r="AA128">
            <v>28758297</v>
          </cell>
          <cell r="AC128">
            <v>65098261</v>
          </cell>
          <cell r="AD128">
            <v>5295297.2798586218</v>
          </cell>
          <cell r="AE128">
            <v>18358907.647488356</v>
          </cell>
          <cell r="AF128">
            <v>14573081</v>
          </cell>
          <cell r="AG128">
            <v>50525180</v>
          </cell>
          <cell r="AH128">
            <v>0</v>
          </cell>
          <cell r="AI128">
            <v>23654204.927346978</v>
          </cell>
          <cell r="AJ128">
            <v>709626.14782040927</v>
          </cell>
          <cell r="AK128">
            <v>1</v>
          </cell>
          <cell r="AL128">
            <v>1614214.6799348067</v>
          </cell>
          <cell r="AM128">
            <v>617252.15</v>
          </cell>
          <cell r="AN128">
            <v>1.5419314774038574E-2</v>
          </cell>
          <cell r="AO128">
            <v>700135.06184699654</v>
          </cell>
          <cell r="AP128">
            <v>817697</v>
          </cell>
          <cell r="AQ128">
            <v>0</v>
          </cell>
          <cell r="AR128">
            <v>-117561.93815300346</v>
          </cell>
          <cell r="AT128">
            <v>996962.52993480675</v>
          </cell>
          <cell r="AU128">
            <v>3.2193294240083166E-2</v>
          </cell>
          <cell r="AV128">
            <v>1505061.9786170775</v>
          </cell>
          <cell r="AW128">
            <v>421067</v>
          </cell>
          <cell r="AX128">
            <v>0</v>
          </cell>
          <cell r="AY128">
            <v>1083994.9786170775</v>
          </cell>
        </row>
        <row r="129">
          <cell r="A129" t="str">
            <v>100699350A</v>
          </cell>
          <cell r="B129" t="str">
            <v>JACKSON CO MEM HSP</v>
          </cell>
          <cell r="C129" t="str">
            <v>Yes</v>
          </cell>
          <cell r="D129">
            <v>2</v>
          </cell>
          <cell r="E129">
            <v>12</v>
          </cell>
          <cell r="F129">
            <v>370022</v>
          </cell>
          <cell r="G129">
            <v>42186</v>
          </cell>
          <cell r="H129">
            <v>42551</v>
          </cell>
          <cell r="I129">
            <v>1</v>
          </cell>
          <cell r="J129">
            <v>13753956</v>
          </cell>
          <cell r="K129">
            <v>40862245</v>
          </cell>
          <cell r="L129">
            <v>2000801</v>
          </cell>
          <cell r="M129">
            <v>74868073</v>
          </cell>
          <cell r="N129">
            <v>17803749</v>
          </cell>
          <cell r="O129">
            <v>169775002</v>
          </cell>
          <cell r="P129">
            <v>62378503</v>
          </cell>
          <cell r="R129">
            <v>13753956</v>
          </cell>
          <cell r="S129">
            <v>40862245</v>
          </cell>
          <cell r="T129">
            <v>2000801</v>
          </cell>
          <cell r="U129">
            <v>74868073</v>
          </cell>
          <cell r="V129">
            <v>17803749</v>
          </cell>
          <cell r="X129">
            <v>149288824</v>
          </cell>
          <cell r="Z129">
            <v>169775002</v>
          </cell>
          <cell r="AA129">
            <v>62378503</v>
          </cell>
          <cell r="AC129">
            <v>149288824</v>
          </cell>
          <cell r="AD129">
            <v>20802142.762501664</v>
          </cell>
          <cell r="AE129">
            <v>34049356.257068202</v>
          </cell>
          <cell r="AF129">
            <v>56617002</v>
          </cell>
          <cell r="AG129">
            <v>92671822</v>
          </cell>
          <cell r="AH129">
            <v>0</v>
          </cell>
          <cell r="AI129">
            <v>54851499.019569866</v>
          </cell>
          <cell r="AJ129">
            <v>1645544.9705870959</v>
          </cell>
          <cell r="AK129">
            <v>1</v>
          </cell>
          <cell r="AL129">
            <v>3515670.0659940336</v>
          </cell>
          <cell r="AM129">
            <v>1922818.36</v>
          </cell>
          <cell r="AN129">
            <v>4.8033111826569781E-2</v>
          </cell>
          <cell r="AO129">
            <v>2527930.3620811244</v>
          </cell>
          <cell r="AP129">
            <v>2547228</v>
          </cell>
          <cell r="AQ129">
            <v>0</v>
          </cell>
          <cell r="AR129">
            <v>-19297.637918875553</v>
          </cell>
          <cell r="AT129">
            <v>1592851.7059940337</v>
          </cell>
          <cell r="AU129">
            <v>5.1435377070026496E-2</v>
          </cell>
          <cell r="AV129">
            <v>825340.97473806585</v>
          </cell>
          <cell r="AW129">
            <v>672740</v>
          </cell>
          <cell r="AX129">
            <v>0</v>
          </cell>
          <cell r="AY129">
            <v>152600.97473806585</v>
          </cell>
        </row>
        <row r="130">
          <cell r="A130" t="str">
            <v>100700860A</v>
          </cell>
          <cell r="B130" t="str">
            <v>LATIMER CO GEN HSP</v>
          </cell>
          <cell r="C130" t="str">
            <v>Yes</v>
          </cell>
          <cell r="D130">
            <v>2</v>
          </cell>
          <cell r="E130">
            <v>12</v>
          </cell>
          <cell r="F130">
            <v>370072</v>
          </cell>
          <cell r="G130">
            <v>42186</v>
          </cell>
          <cell r="H130">
            <v>42551</v>
          </cell>
          <cell r="I130">
            <v>1</v>
          </cell>
          <cell r="J130">
            <v>2795759</v>
          </cell>
          <cell r="K130">
            <v>1120930</v>
          </cell>
          <cell r="L130">
            <v>149737</v>
          </cell>
          <cell r="M130">
            <v>3170746</v>
          </cell>
          <cell r="N130">
            <v>2752816</v>
          </cell>
          <cell r="O130">
            <v>10231209</v>
          </cell>
          <cell r="P130">
            <v>2612692</v>
          </cell>
          <cell r="R130">
            <v>2795759</v>
          </cell>
          <cell r="S130">
            <v>1120930</v>
          </cell>
          <cell r="T130">
            <v>149737</v>
          </cell>
          <cell r="U130">
            <v>3170746</v>
          </cell>
          <cell r="V130">
            <v>2752816</v>
          </cell>
          <cell r="X130">
            <v>9989988</v>
          </cell>
          <cell r="Z130">
            <v>10231209</v>
          </cell>
          <cell r="AA130">
            <v>2612692</v>
          </cell>
          <cell r="AC130">
            <v>9989988</v>
          </cell>
          <cell r="AD130">
            <v>1038422.6027238815</v>
          </cell>
          <cell r="AE130">
            <v>1512670.0127916457</v>
          </cell>
          <cell r="AF130">
            <v>4066426</v>
          </cell>
          <cell r="AG130">
            <v>5923562</v>
          </cell>
          <cell r="AH130">
            <v>0</v>
          </cell>
          <cell r="AI130">
            <v>2551092.6155155273</v>
          </cell>
          <cell r="AJ130">
            <v>76532.778465465817</v>
          </cell>
          <cell r="AK130">
            <v>1</v>
          </cell>
          <cell r="AL130">
            <v>156489.01999999999</v>
          </cell>
          <cell r="AM130">
            <v>16265.44</v>
          </cell>
          <cell r="AN130">
            <v>4.0632007405440063E-4</v>
          </cell>
          <cell r="AO130">
            <v>10764.07059679257</v>
          </cell>
          <cell r="AP130">
            <v>21547</v>
          </cell>
          <cell r="AQ130">
            <v>0</v>
          </cell>
          <cell r="AR130">
            <v>-10782.92940320743</v>
          </cell>
          <cell r="AT130">
            <v>140223.57999999999</v>
          </cell>
          <cell r="AU130">
            <v>4.5280126732877672E-3</v>
          </cell>
          <cell r="AV130">
            <v>216115.04762957126</v>
          </cell>
          <cell r="AW130">
            <v>59223</v>
          </cell>
          <cell r="AX130">
            <v>0</v>
          </cell>
          <cell r="AY130">
            <v>156892.04762957126</v>
          </cell>
        </row>
        <row r="131">
          <cell r="A131" t="str">
            <v>100710530D</v>
          </cell>
          <cell r="B131" t="str">
            <v>MCALESTER REGIONAL</v>
          </cell>
          <cell r="C131" t="str">
            <v>Yes</v>
          </cell>
          <cell r="D131">
            <v>2</v>
          </cell>
          <cell r="E131">
            <v>12</v>
          </cell>
          <cell r="F131">
            <v>370034</v>
          </cell>
          <cell r="G131">
            <v>42186</v>
          </cell>
          <cell r="H131">
            <v>42551</v>
          </cell>
          <cell r="I131">
            <v>1</v>
          </cell>
          <cell r="J131">
            <v>24250160</v>
          </cell>
          <cell r="K131">
            <v>86344398</v>
          </cell>
          <cell r="L131">
            <v>1769446</v>
          </cell>
          <cell r="M131">
            <v>114479745</v>
          </cell>
          <cell r="N131">
            <v>9950308</v>
          </cell>
          <cell r="O131">
            <v>238392121</v>
          </cell>
          <cell r="P131">
            <v>57727640</v>
          </cell>
          <cell r="R131">
            <v>24250160</v>
          </cell>
          <cell r="S131">
            <v>86344398</v>
          </cell>
          <cell r="T131">
            <v>1769446</v>
          </cell>
          <cell r="U131">
            <v>114479745</v>
          </cell>
          <cell r="V131">
            <v>9950308</v>
          </cell>
          <cell r="X131">
            <v>236794057</v>
          </cell>
          <cell r="Z131">
            <v>238392121</v>
          </cell>
          <cell r="AA131">
            <v>57727640</v>
          </cell>
          <cell r="AC131">
            <v>236794057</v>
          </cell>
          <cell r="AD131">
            <v>27209409.206399739</v>
          </cell>
          <cell r="AE131">
            <v>30131252.973603602</v>
          </cell>
          <cell r="AF131">
            <v>112364004</v>
          </cell>
          <cell r="AG131">
            <v>124430053</v>
          </cell>
          <cell r="AH131">
            <v>0</v>
          </cell>
          <cell r="AI131">
            <v>57340662.180003338</v>
          </cell>
          <cell r="AJ131">
            <v>1720219.8654001001</v>
          </cell>
          <cell r="AK131">
            <v>1</v>
          </cell>
          <cell r="AL131">
            <v>7336822.0372620039</v>
          </cell>
          <cell r="AM131">
            <v>4345911.4800000004</v>
          </cell>
          <cell r="AN131">
            <v>0.10856337574559741</v>
          </cell>
          <cell r="AO131">
            <v>4110143.4013395645</v>
          </cell>
          <cell r="AP131">
            <v>5757188</v>
          </cell>
          <cell r="AQ131">
            <v>0</v>
          </cell>
          <cell r="AR131">
            <v>-1647044.5986604355</v>
          </cell>
          <cell r="AT131">
            <v>2990910.5572620034</v>
          </cell>
          <cell r="AU131">
            <v>9.6580624371111701E-2</v>
          </cell>
          <cell r="AV131">
            <v>901771.15512991045</v>
          </cell>
          <cell r="AW131">
            <v>1263210</v>
          </cell>
          <cell r="AX131">
            <v>0</v>
          </cell>
          <cell r="AY131">
            <v>-361438.84487008955</v>
          </cell>
        </row>
        <row r="132">
          <cell r="A132" t="str">
            <v>100700690A</v>
          </cell>
          <cell r="B132" t="str">
            <v>NORMAN REGIONAL HOSPITAL</v>
          </cell>
          <cell r="C132" t="str">
            <v>Yes</v>
          </cell>
          <cell r="D132">
            <v>2</v>
          </cell>
          <cell r="E132">
            <v>12</v>
          </cell>
          <cell r="F132">
            <v>370008</v>
          </cell>
          <cell r="G132">
            <v>42186</v>
          </cell>
          <cell r="H132">
            <v>42551</v>
          </cell>
          <cell r="I132">
            <v>1</v>
          </cell>
          <cell r="J132">
            <v>121304646</v>
          </cell>
          <cell r="K132">
            <v>585195101</v>
          </cell>
          <cell r="L132">
            <v>0</v>
          </cell>
          <cell r="M132">
            <v>653298943</v>
          </cell>
          <cell r="N132">
            <v>237573430</v>
          </cell>
          <cell r="O132">
            <v>1597372120</v>
          </cell>
          <cell r="P132">
            <v>368693259</v>
          </cell>
          <cell r="R132">
            <v>121304646</v>
          </cell>
          <cell r="S132">
            <v>585195101</v>
          </cell>
          <cell r="T132">
            <v>0</v>
          </cell>
          <cell r="U132">
            <v>653298943</v>
          </cell>
          <cell r="V132">
            <v>237573430</v>
          </cell>
          <cell r="X132">
            <v>1597372120</v>
          </cell>
          <cell r="Z132">
            <v>1597372120</v>
          </cell>
          <cell r="AA132">
            <v>368693259</v>
          </cell>
          <cell r="AC132">
            <v>1597372120</v>
          </cell>
          <cell r="AD132">
            <v>163068887.29478106</v>
          </cell>
          <cell r="AE132">
            <v>205624371.70521897</v>
          </cell>
          <cell r="AF132">
            <v>706499747</v>
          </cell>
          <cell r="AG132">
            <v>890872373</v>
          </cell>
          <cell r="AH132">
            <v>0</v>
          </cell>
          <cell r="AI132">
            <v>368693259</v>
          </cell>
          <cell r="AJ132">
            <v>11060797.77</v>
          </cell>
          <cell r="AK132">
            <v>1</v>
          </cell>
          <cell r="AL132">
            <v>21423958.072860617</v>
          </cell>
          <cell r="AM132">
            <v>13380658.409999996</v>
          </cell>
          <cell r="AN132">
            <v>0.33425656582593749</v>
          </cell>
          <cell r="AO132">
            <v>15039314.408397704</v>
          </cell>
          <cell r="AP132">
            <v>17725849</v>
          </cell>
          <cell r="AQ132">
            <v>0</v>
          </cell>
          <cell r="AR132">
            <v>-2686534.5916022956</v>
          </cell>
          <cell r="AT132">
            <v>8043299.6628606208</v>
          </cell>
          <cell r="AU132">
            <v>0.25972923247633617</v>
          </cell>
          <cell r="AV132">
            <v>3055149.2719616834</v>
          </cell>
          <cell r="AW132">
            <v>3397085</v>
          </cell>
          <cell r="AX132">
            <v>0</v>
          </cell>
          <cell r="AY132">
            <v>-341935.72803831659</v>
          </cell>
        </row>
        <row r="133">
          <cell r="A133" t="str">
            <v>100700680A</v>
          </cell>
          <cell r="B133" t="str">
            <v>NORTHEASTERN HEALTH SYSTEM</v>
          </cell>
          <cell r="C133" t="str">
            <v>Yes</v>
          </cell>
          <cell r="D133">
            <v>2</v>
          </cell>
          <cell r="E133">
            <v>12</v>
          </cell>
          <cell r="F133">
            <v>370089</v>
          </cell>
          <cell r="G133">
            <v>42186</v>
          </cell>
          <cell r="H133">
            <v>42551</v>
          </cell>
          <cell r="I133">
            <v>1</v>
          </cell>
          <cell r="J133">
            <v>23115794</v>
          </cell>
          <cell r="K133">
            <v>47206565</v>
          </cell>
          <cell r="L133">
            <v>4026754</v>
          </cell>
          <cell r="M133">
            <v>109731453</v>
          </cell>
          <cell r="N133">
            <v>47446894</v>
          </cell>
          <cell r="O133">
            <v>234956647</v>
          </cell>
          <cell r="P133">
            <v>86943805</v>
          </cell>
          <cell r="R133">
            <v>23115794</v>
          </cell>
          <cell r="S133">
            <v>47206565</v>
          </cell>
          <cell r="T133">
            <v>4026754</v>
          </cell>
          <cell r="U133">
            <v>109731453</v>
          </cell>
          <cell r="V133">
            <v>47446894</v>
          </cell>
          <cell r="X133">
            <v>231527460</v>
          </cell>
          <cell r="Z133">
            <v>234956647</v>
          </cell>
          <cell r="AA133">
            <v>86943805</v>
          </cell>
          <cell r="AC133">
            <v>231527460</v>
          </cell>
          <cell r="AD133">
            <v>27512287.331011172</v>
          </cell>
          <cell r="AE133">
            <v>58162574.78253141</v>
          </cell>
          <cell r="AF133">
            <v>74349113</v>
          </cell>
          <cell r="AG133">
            <v>157178347</v>
          </cell>
          <cell r="AH133">
            <v>0</v>
          </cell>
          <cell r="AI133">
            <v>85674862.113542587</v>
          </cell>
          <cell r="AJ133">
            <v>2570245.8634062777</v>
          </cell>
          <cell r="AK133">
            <v>1</v>
          </cell>
          <cell r="AL133">
            <v>6801790.9309506239</v>
          </cell>
          <cell r="AM133">
            <v>3541287.9699999997</v>
          </cell>
          <cell r="AN133">
            <v>8.8463416312030779E-2</v>
          </cell>
          <cell r="AO133">
            <v>2825680.422087701</v>
          </cell>
          <cell r="AP133">
            <v>4691274</v>
          </cell>
          <cell r="AQ133">
            <v>0</v>
          </cell>
          <cell r="AR133">
            <v>-1865593.577912299</v>
          </cell>
          <cell r="AT133">
            <v>3260502.9609506242</v>
          </cell>
          <cell r="AU133">
            <v>0.10528613467490075</v>
          </cell>
          <cell r="AV133">
            <v>1059717.0210739234</v>
          </cell>
          <cell r="AW133">
            <v>1377072</v>
          </cell>
          <cell r="AX133">
            <v>0</v>
          </cell>
          <cell r="AY133">
            <v>-317354.97892607655</v>
          </cell>
        </row>
        <row r="134">
          <cell r="A134" t="str">
            <v>100699890A</v>
          </cell>
          <cell r="B134" t="str">
            <v>PAULS VALLEY GENERAL HOSPITAL</v>
          </cell>
          <cell r="C134" t="str">
            <v>Yes</v>
          </cell>
          <cell r="D134">
            <v>2</v>
          </cell>
          <cell r="E134">
            <v>12</v>
          </cell>
          <cell r="F134">
            <v>370156</v>
          </cell>
          <cell r="G134">
            <v>42186</v>
          </cell>
          <cell r="H134">
            <v>42551</v>
          </cell>
          <cell r="I134">
            <v>1</v>
          </cell>
          <cell r="J134">
            <v>1498524</v>
          </cell>
          <cell r="K134">
            <v>3705964</v>
          </cell>
          <cell r="L134">
            <v>972713</v>
          </cell>
          <cell r="M134">
            <v>21883910</v>
          </cell>
          <cell r="N134">
            <v>10852794</v>
          </cell>
          <cell r="O134">
            <v>41716722</v>
          </cell>
          <cell r="P134">
            <v>9845210</v>
          </cell>
          <cell r="R134">
            <v>1498524</v>
          </cell>
          <cell r="S134">
            <v>3705964</v>
          </cell>
          <cell r="T134">
            <v>972713</v>
          </cell>
          <cell r="U134">
            <v>21883910</v>
          </cell>
          <cell r="V134">
            <v>10852794</v>
          </cell>
          <cell r="X134">
            <v>38913905</v>
          </cell>
          <cell r="Z134">
            <v>41716722</v>
          </cell>
          <cell r="AA134">
            <v>9845210</v>
          </cell>
          <cell r="AC134">
            <v>38913905</v>
          </cell>
          <cell r="AD134">
            <v>1457828.8547506202</v>
          </cell>
          <cell r="AE134">
            <v>7725912.0596253946</v>
          </cell>
          <cell r="AF134">
            <v>6177201</v>
          </cell>
          <cell r="AG134">
            <v>32736704</v>
          </cell>
          <cell r="AH134">
            <v>0</v>
          </cell>
          <cell r="AI134">
            <v>9183740.9143760148</v>
          </cell>
          <cell r="AJ134">
            <v>214371.15778214697</v>
          </cell>
          <cell r="AK134">
            <v>1</v>
          </cell>
          <cell r="AL134">
            <v>635126.69790547644</v>
          </cell>
          <cell r="AM134">
            <v>91245.62</v>
          </cell>
          <cell r="AN134">
            <v>2.2793682233951062E-3</v>
          </cell>
          <cell r="AO134">
            <v>-53580.358495173772</v>
          </cell>
          <cell r="AP134">
            <v>94004</v>
          </cell>
          <cell r="AQ134">
            <v>0</v>
          </cell>
          <cell r="AR134">
            <v>-147584.35849517377</v>
          </cell>
          <cell r="AT134">
            <v>543881.07790547644</v>
          </cell>
          <cell r="AU134">
            <v>1.7562669655969483E-2</v>
          </cell>
          <cell r="AV134">
            <v>562169.78784849227</v>
          </cell>
          <cell r="AW134">
            <v>178025.20547945207</v>
          </cell>
          <cell r="AX134">
            <v>0</v>
          </cell>
          <cell r="AY134">
            <v>384144.58236904023</v>
          </cell>
        </row>
        <row r="135">
          <cell r="A135" t="str">
            <v>100700900A</v>
          </cell>
          <cell r="B135" t="str">
            <v>PERRY MEM HSP AUTH</v>
          </cell>
          <cell r="C135" t="str">
            <v>Yes</v>
          </cell>
          <cell r="D135">
            <v>2</v>
          </cell>
          <cell r="E135">
            <v>12</v>
          </cell>
          <cell r="F135">
            <v>370139</v>
          </cell>
          <cell r="G135">
            <v>42186</v>
          </cell>
          <cell r="H135">
            <v>42551</v>
          </cell>
          <cell r="I135">
            <v>1</v>
          </cell>
          <cell r="J135">
            <v>1164480</v>
          </cell>
          <cell r="K135">
            <v>2121383</v>
          </cell>
          <cell r="L135">
            <v>228979</v>
          </cell>
          <cell r="M135">
            <v>10105143</v>
          </cell>
          <cell r="N135">
            <v>2305599</v>
          </cell>
          <cell r="O135">
            <v>18007096</v>
          </cell>
          <cell r="P135">
            <v>6884043</v>
          </cell>
          <cell r="R135">
            <v>1164480</v>
          </cell>
          <cell r="S135">
            <v>2121383</v>
          </cell>
          <cell r="T135">
            <v>228979</v>
          </cell>
          <cell r="U135">
            <v>10105143</v>
          </cell>
          <cell r="V135">
            <v>2305599</v>
          </cell>
          <cell r="X135">
            <v>15925584</v>
          </cell>
          <cell r="Z135">
            <v>18007096</v>
          </cell>
          <cell r="AA135">
            <v>6884043</v>
          </cell>
          <cell r="AC135">
            <v>15925584</v>
          </cell>
          <cell r="AD135">
            <v>1343710.4720386898</v>
          </cell>
          <cell r="AE135">
            <v>4744578.5589139974</v>
          </cell>
          <cell r="AF135">
            <v>3514842</v>
          </cell>
          <cell r="AG135">
            <v>12410742</v>
          </cell>
          <cell r="AH135">
            <v>0</v>
          </cell>
          <cell r="AI135">
            <v>6088289.0309526864</v>
          </cell>
          <cell r="AJ135">
            <v>182648.6709285806</v>
          </cell>
          <cell r="AK135">
            <v>1</v>
          </cell>
          <cell r="AL135">
            <v>205052.5981500246</v>
          </cell>
          <cell r="AM135">
            <v>66445.19</v>
          </cell>
          <cell r="AN135">
            <v>1.6598391756607088E-3</v>
          </cell>
          <cell r="AO135">
            <v>53784.906721826017</v>
          </cell>
          <cell r="AP135">
            <v>88022</v>
          </cell>
          <cell r="AQ135">
            <v>0</v>
          </cell>
          <cell r="AR135">
            <v>-34237.093278173983</v>
          </cell>
          <cell r="AT135">
            <v>138607.4081500246</v>
          </cell>
          <cell r="AU135">
            <v>4.4758242566256086E-3</v>
          </cell>
          <cell r="AV135">
            <v>203220.65393371345</v>
          </cell>
          <cell r="AW135">
            <v>58541</v>
          </cell>
          <cell r="AX135">
            <v>0</v>
          </cell>
          <cell r="AY135">
            <v>144679.65393371345</v>
          </cell>
        </row>
        <row r="136">
          <cell r="A136" t="str">
            <v>100699900A</v>
          </cell>
          <cell r="B136" t="str">
            <v>PURCELL MUNICIPAL HOSPITAL</v>
          </cell>
          <cell r="C136" t="str">
            <v>Yes</v>
          </cell>
          <cell r="D136">
            <v>2</v>
          </cell>
          <cell r="E136">
            <v>12</v>
          </cell>
          <cell r="F136">
            <v>370158</v>
          </cell>
          <cell r="G136">
            <v>42186</v>
          </cell>
          <cell r="H136">
            <v>42551</v>
          </cell>
          <cell r="I136">
            <v>1</v>
          </cell>
          <cell r="J136">
            <v>1444359</v>
          </cell>
          <cell r="K136">
            <v>3001717</v>
          </cell>
          <cell r="L136">
            <v>0</v>
          </cell>
          <cell r="M136">
            <v>21029330</v>
          </cell>
          <cell r="N136">
            <v>0</v>
          </cell>
          <cell r="O136">
            <v>25475406</v>
          </cell>
          <cell r="P136">
            <v>10058469</v>
          </cell>
          <cell r="R136">
            <v>1444359</v>
          </cell>
          <cell r="S136">
            <v>3001717</v>
          </cell>
          <cell r="T136">
            <v>0</v>
          </cell>
          <cell r="U136">
            <v>21029330</v>
          </cell>
          <cell r="V136">
            <v>0</v>
          </cell>
          <cell r="X136">
            <v>25475406</v>
          </cell>
          <cell r="Z136">
            <v>25475406</v>
          </cell>
          <cell r="AA136">
            <v>10058469</v>
          </cell>
          <cell r="AC136">
            <v>25475406</v>
          </cell>
          <cell r="AD136">
            <v>1755446.7087843074</v>
          </cell>
          <cell r="AE136">
            <v>8303022.2912156926</v>
          </cell>
          <cell r="AF136">
            <v>4446076</v>
          </cell>
          <cell r="AG136">
            <v>21029330</v>
          </cell>
          <cell r="AH136">
            <v>0</v>
          </cell>
          <cell r="AI136">
            <v>10058469</v>
          </cell>
          <cell r="AJ136">
            <v>301754.07</v>
          </cell>
          <cell r="AK136">
            <v>1</v>
          </cell>
          <cell r="AL136">
            <v>763573.76031876705</v>
          </cell>
          <cell r="AM136">
            <v>119619.08</v>
          </cell>
          <cell r="AN136">
            <v>2.9881536216615889E-3</v>
          </cell>
          <cell r="AO136">
            <v>52552.607470851988</v>
          </cell>
          <cell r="AP136">
            <v>158464</v>
          </cell>
          <cell r="AQ136">
            <v>0</v>
          </cell>
          <cell r="AR136">
            <v>-105911.39252914801</v>
          </cell>
          <cell r="AT136">
            <v>643954.68031876709</v>
          </cell>
          <cell r="AU136">
            <v>2.0794184212857426E-2</v>
          </cell>
          <cell r="AV136">
            <v>175845.89700380794</v>
          </cell>
          <cell r="AW136">
            <v>271974</v>
          </cell>
          <cell r="AX136">
            <v>0</v>
          </cell>
          <cell r="AY136">
            <v>-96128.102996192058</v>
          </cell>
        </row>
        <row r="137">
          <cell r="A137" t="str">
            <v>100700770A</v>
          </cell>
          <cell r="B137" t="str">
            <v>PUSHMATAHA HSP</v>
          </cell>
          <cell r="C137" t="str">
            <v>Yes</v>
          </cell>
          <cell r="D137">
            <v>2</v>
          </cell>
          <cell r="E137">
            <v>12</v>
          </cell>
          <cell r="F137">
            <v>370083</v>
          </cell>
          <cell r="G137">
            <v>42095</v>
          </cell>
          <cell r="H137">
            <v>42460</v>
          </cell>
          <cell r="I137">
            <v>1</v>
          </cell>
          <cell r="J137">
            <v>1995225</v>
          </cell>
          <cell r="K137">
            <v>2326484</v>
          </cell>
          <cell r="L137">
            <v>827009</v>
          </cell>
          <cell r="M137">
            <v>6049816</v>
          </cell>
          <cell r="N137">
            <v>3391623</v>
          </cell>
          <cell r="O137">
            <v>14541220</v>
          </cell>
          <cell r="P137">
            <v>2534592</v>
          </cell>
          <cell r="R137">
            <v>1995225</v>
          </cell>
          <cell r="S137">
            <v>2326484</v>
          </cell>
          <cell r="T137">
            <v>827009</v>
          </cell>
          <cell r="U137">
            <v>6049816</v>
          </cell>
          <cell r="V137">
            <v>3391623</v>
          </cell>
          <cell r="X137">
            <v>14590157</v>
          </cell>
          <cell r="Z137">
            <v>14541220</v>
          </cell>
          <cell r="AA137">
            <v>2534592</v>
          </cell>
          <cell r="AC137">
            <v>14590157</v>
          </cell>
          <cell r="AD137">
            <v>897441.85515768279</v>
          </cell>
          <cell r="AE137">
            <v>1645680.056961383</v>
          </cell>
          <cell r="AF137">
            <v>5148718</v>
          </cell>
          <cell r="AG137">
            <v>9441439</v>
          </cell>
          <cell r="AH137">
            <v>0</v>
          </cell>
          <cell r="AI137">
            <v>2543121.9121190659</v>
          </cell>
          <cell r="AJ137">
            <v>76293.657363571969</v>
          </cell>
          <cell r="AK137">
            <v>1</v>
          </cell>
          <cell r="AL137">
            <v>483425.01307405368</v>
          </cell>
          <cell r="AM137">
            <v>212979.26</v>
          </cell>
          <cell r="AN137">
            <v>5.3203447736582254E-3</v>
          </cell>
          <cell r="AO137">
            <v>107880.81108204968</v>
          </cell>
          <cell r="AP137">
            <v>282141</v>
          </cell>
          <cell r="AQ137">
            <v>0</v>
          </cell>
          <cell r="AR137">
            <v>-174260.18891795032</v>
          </cell>
          <cell r="AT137">
            <v>270445.75307405367</v>
          </cell>
          <cell r="AU137">
            <v>8.7330661316461135E-3</v>
          </cell>
          <cell r="AV137">
            <v>331320.31087862136</v>
          </cell>
          <cell r="AW137">
            <v>114223</v>
          </cell>
          <cell r="AX137">
            <v>0</v>
          </cell>
          <cell r="AY137">
            <v>217097.31087862136</v>
          </cell>
        </row>
        <row r="138">
          <cell r="A138" t="str">
            <v>100700190A</v>
          </cell>
          <cell r="B138" t="str">
            <v>SEQUOYAH COUNTY CITY OF SALLISAW HOSPITAL AUTHORIT</v>
          </cell>
          <cell r="C138" t="str">
            <v>Yes</v>
          </cell>
          <cell r="D138">
            <v>2</v>
          </cell>
          <cell r="E138">
            <v>12</v>
          </cell>
          <cell r="F138">
            <v>370112</v>
          </cell>
          <cell r="G138">
            <v>42095</v>
          </cell>
          <cell r="H138">
            <v>42460</v>
          </cell>
          <cell r="I138">
            <v>1</v>
          </cell>
          <cell r="J138">
            <v>1597463</v>
          </cell>
          <cell r="K138">
            <v>4182179</v>
          </cell>
          <cell r="L138">
            <v>940298</v>
          </cell>
          <cell r="M138">
            <v>13934901</v>
          </cell>
          <cell r="N138">
            <v>13019610</v>
          </cell>
          <cell r="O138">
            <v>37937689</v>
          </cell>
          <cell r="P138">
            <v>13356123</v>
          </cell>
          <cell r="R138">
            <v>1597463</v>
          </cell>
          <cell r="S138">
            <v>4182179</v>
          </cell>
          <cell r="T138">
            <v>940298</v>
          </cell>
          <cell r="U138">
            <v>13934901</v>
          </cell>
          <cell r="V138">
            <v>13019610</v>
          </cell>
          <cell r="X138">
            <v>33674451</v>
          </cell>
          <cell r="Z138">
            <v>37937689</v>
          </cell>
          <cell r="AA138">
            <v>13356123</v>
          </cell>
          <cell r="AC138">
            <v>33674451</v>
          </cell>
          <cell r="AD138">
            <v>2365783.1448989948</v>
          </cell>
          <cell r="AE138">
            <v>9489448.9835913051</v>
          </cell>
          <cell r="AF138">
            <v>6719940</v>
          </cell>
          <cell r="AG138">
            <v>26954511</v>
          </cell>
          <cell r="AH138">
            <v>0</v>
          </cell>
          <cell r="AI138">
            <v>11855232.128490299</v>
          </cell>
          <cell r="AJ138">
            <v>355656.96385470894</v>
          </cell>
          <cell r="AK138">
            <v>1</v>
          </cell>
          <cell r="AL138">
            <v>1233824.8878656689</v>
          </cell>
          <cell r="AM138">
            <v>294517.2</v>
          </cell>
          <cell r="AN138">
            <v>7.3572095506973505E-3</v>
          </cell>
          <cell r="AO138">
            <v>111926.74901846651</v>
          </cell>
          <cell r="AP138">
            <v>390158</v>
          </cell>
          <cell r="AQ138">
            <v>0</v>
          </cell>
          <cell r="AR138">
            <v>-278231.25098153349</v>
          </cell>
          <cell r="AT138">
            <v>939307.68786566879</v>
          </cell>
          <cell r="AU138">
            <v>3.0331539921975886E-2</v>
          </cell>
          <cell r="AV138">
            <v>695063.84112258558</v>
          </cell>
          <cell r="AW138">
            <v>396716</v>
          </cell>
          <cell r="AX138">
            <v>0</v>
          </cell>
          <cell r="AY138">
            <v>298347.84112258558</v>
          </cell>
        </row>
        <row r="139">
          <cell r="A139" t="str">
            <v>100699830A</v>
          </cell>
          <cell r="B139" t="str">
            <v>SHARE MEMORIAL HOSPITAL</v>
          </cell>
          <cell r="C139" t="str">
            <v>Yes</v>
          </cell>
          <cell r="D139">
            <v>2</v>
          </cell>
          <cell r="E139">
            <v>12</v>
          </cell>
          <cell r="F139">
            <v>370080</v>
          </cell>
          <cell r="G139">
            <v>42186</v>
          </cell>
          <cell r="H139">
            <v>42551</v>
          </cell>
          <cell r="I139">
            <v>1</v>
          </cell>
          <cell r="J139">
            <v>4222023</v>
          </cell>
          <cell r="K139">
            <v>1155502</v>
          </cell>
          <cell r="L139">
            <v>0</v>
          </cell>
          <cell r="M139">
            <v>9736518</v>
          </cell>
          <cell r="N139">
            <v>3957026</v>
          </cell>
          <cell r="O139">
            <v>20039975</v>
          </cell>
          <cell r="P139">
            <v>10421902</v>
          </cell>
          <cell r="R139">
            <v>4222023</v>
          </cell>
          <cell r="S139">
            <v>1155502</v>
          </cell>
          <cell r="T139">
            <v>0</v>
          </cell>
          <cell r="U139">
            <v>9736518</v>
          </cell>
          <cell r="V139">
            <v>3957026</v>
          </cell>
          <cell r="X139">
            <v>19071069</v>
          </cell>
          <cell r="Z139">
            <v>20039975</v>
          </cell>
          <cell r="AA139">
            <v>10421902</v>
          </cell>
          <cell r="AC139">
            <v>19071069</v>
          </cell>
          <cell r="AD139">
            <v>2796612.1989947595</v>
          </cell>
          <cell r="AE139">
            <v>7121404.7722458737</v>
          </cell>
          <cell r="AF139">
            <v>5377525</v>
          </cell>
          <cell r="AG139">
            <v>13693544</v>
          </cell>
          <cell r="AH139">
            <v>0</v>
          </cell>
          <cell r="AI139">
            <v>9918016.9712406341</v>
          </cell>
          <cell r="AJ139">
            <v>297540.50913721899</v>
          </cell>
          <cell r="AK139">
            <v>1</v>
          </cell>
          <cell r="AL139">
            <v>148321.80564459812</v>
          </cell>
          <cell r="AM139">
            <v>15774.96</v>
          </cell>
          <cell r="AN139">
            <v>3.9406760071693155E-4</v>
          </cell>
          <cell r="AO139">
            <v>11632.644212388346</v>
          </cell>
          <cell r="AP139">
            <v>20898</v>
          </cell>
          <cell r="AQ139">
            <v>0</v>
          </cell>
          <cell r="AR139">
            <v>-9265.3557876116538</v>
          </cell>
          <cell r="AT139">
            <v>132546.84564459813</v>
          </cell>
          <cell r="AU139">
            <v>4.2801203398391188E-3</v>
          </cell>
          <cell r="AV139">
            <v>44113.692175130214</v>
          </cell>
          <cell r="AW139">
            <v>55981</v>
          </cell>
          <cell r="AX139">
            <v>0</v>
          </cell>
          <cell r="AY139">
            <v>-11867.307824869786</v>
          </cell>
        </row>
        <row r="140">
          <cell r="A140" t="str">
            <v>100699950A</v>
          </cell>
          <cell r="B140" t="str">
            <v>STILLWATER MEDICAL CENTER</v>
          </cell>
          <cell r="C140" t="str">
            <v>Yes</v>
          </cell>
          <cell r="D140">
            <v>2</v>
          </cell>
          <cell r="E140">
            <v>12</v>
          </cell>
          <cell r="F140">
            <v>370049</v>
          </cell>
          <cell r="G140">
            <v>42370</v>
          </cell>
          <cell r="H140">
            <v>42735</v>
          </cell>
          <cell r="I140">
            <v>1</v>
          </cell>
          <cell r="J140">
            <v>31063683</v>
          </cell>
          <cell r="K140">
            <v>59916813</v>
          </cell>
          <cell r="L140">
            <v>27361713</v>
          </cell>
          <cell r="M140">
            <v>199122430</v>
          </cell>
          <cell r="N140">
            <v>80942872</v>
          </cell>
          <cell r="O140">
            <v>430999232</v>
          </cell>
          <cell r="P140">
            <v>160477479</v>
          </cell>
          <cell r="R140">
            <v>31063683</v>
          </cell>
          <cell r="S140">
            <v>59916813</v>
          </cell>
          <cell r="T140">
            <v>27361713</v>
          </cell>
          <cell r="U140">
            <v>199122430</v>
          </cell>
          <cell r="V140">
            <v>80942872</v>
          </cell>
          <cell r="X140">
            <v>398407511</v>
          </cell>
          <cell r="Z140">
            <v>430999232</v>
          </cell>
          <cell r="AA140">
            <v>160477479</v>
          </cell>
          <cell r="AC140">
            <v>398407511</v>
          </cell>
          <cell r="AD140">
            <v>44063325.290591493</v>
          </cell>
          <cell r="AE140">
            <v>104279010.9202182</v>
          </cell>
          <cell r="AF140">
            <v>118342209</v>
          </cell>
          <cell r="AG140">
            <v>280065302</v>
          </cell>
          <cell r="AH140">
            <v>0</v>
          </cell>
          <cell r="AI140">
            <v>148342336.21080971</v>
          </cell>
          <cell r="AJ140">
            <v>4450270.0863242913</v>
          </cell>
          <cell r="AK140">
            <v>1</v>
          </cell>
          <cell r="AL140">
            <v>7181355.7342034131</v>
          </cell>
          <cell r="AM140">
            <v>3081581.62</v>
          </cell>
          <cell r="AN140">
            <v>7.6979686503597808E-2</v>
          </cell>
          <cell r="AO140">
            <v>3010942.7061429843</v>
          </cell>
          <cell r="AP140">
            <v>4082284</v>
          </cell>
          <cell r="AQ140">
            <v>0</v>
          </cell>
          <cell r="AR140">
            <v>-1071341.2938570157</v>
          </cell>
          <cell r="AT140">
            <v>4099774.114203413</v>
          </cell>
          <cell r="AU140">
            <v>0.13238735701035578</v>
          </cell>
          <cell r="AV140">
            <v>1452555.0254626959</v>
          </cell>
          <cell r="AW140">
            <v>1731538</v>
          </cell>
          <cell r="AX140">
            <v>0</v>
          </cell>
          <cell r="AY140">
            <v>-278982.97453730414</v>
          </cell>
        </row>
        <row r="141">
          <cell r="A141" t="str">
            <v>200100890B</v>
          </cell>
          <cell r="B141" t="str">
            <v>WAGONER COMMUNITY HOSPITAL</v>
          </cell>
          <cell r="C141" t="str">
            <v>Yes</v>
          </cell>
          <cell r="D141">
            <v>2</v>
          </cell>
          <cell r="E141">
            <v>12</v>
          </cell>
          <cell r="F141">
            <v>370166</v>
          </cell>
          <cell r="G141">
            <v>42278</v>
          </cell>
          <cell r="H141">
            <v>42643</v>
          </cell>
          <cell r="I141">
            <v>1</v>
          </cell>
          <cell r="J141">
            <v>13132647</v>
          </cell>
          <cell r="K141">
            <v>7656172</v>
          </cell>
          <cell r="L141">
            <v>685090</v>
          </cell>
          <cell r="M141">
            <v>16932635</v>
          </cell>
          <cell r="N141">
            <v>3722623</v>
          </cell>
          <cell r="O141">
            <v>46027813</v>
          </cell>
          <cell r="P141">
            <v>17600447</v>
          </cell>
          <cell r="R141">
            <v>13132647</v>
          </cell>
          <cell r="S141">
            <v>7656172</v>
          </cell>
          <cell r="T141">
            <v>685090</v>
          </cell>
          <cell r="U141">
            <v>16932635</v>
          </cell>
          <cell r="V141">
            <v>3722623</v>
          </cell>
          <cell r="X141">
            <v>42129167</v>
          </cell>
          <cell r="Z141">
            <v>46027813</v>
          </cell>
          <cell r="AA141">
            <v>17600447</v>
          </cell>
          <cell r="AC141">
            <v>42129167</v>
          </cell>
          <cell r="AD141">
            <v>8211348.152416518</v>
          </cell>
          <cell r="AE141">
            <v>7898306.4804822691</v>
          </cell>
          <cell r="AF141">
            <v>21473909</v>
          </cell>
          <cell r="AG141">
            <v>20655258</v>
          </cell>
          <cell r="AH141">
            <v>0</v>
          </cell>
          <cell r="AI141">
            <v>16109654.632898787</v>
          </cell>
          <cell r="AJ141">
            <v>483289.6389869636</v>
          </cell>
          <cell r="AK141">
            <v>1</v>
          </cell>
          <cell r="AL141">
            <v>2421370.4405613653</v>
          </cell>
          <cell r="AM141">
            <v>1652268.3800000001</v>
          </cell>
          <cell r="AN141">
            <v>4.1274617257162707E-2</v>
          </cell>
          <cell r="AO141">
            <v>2546358.3699993799</v>
          </cell>
          <cell r="AP141">
            <v>2188821</v>
          </cell>
          <cell r="AQ141">
            <v>0</v>
          </cell>
          <cell r="AR141">
            <v>357537.36999937985</v>
          </cell>
          <cell r="AT141">
            <v>769102.06056136522</v>
          </cell>
          <cell r="AU141">
            <v>2.4835365615922787E-2</v>
          </cell>
          <cell r="AV141">
            <v>877842.56301156955</v>
          </cell>
          <cell r="AW141">
            <v>324830</v>
          </cell>
          <cell r="AX141">
            <v>0</v>
          </cell>
          <cell r="AY141">
            <v>553012.56301156955</v>
          </cell>
        </row>
        <row r="143">
          <cell r="B143" t="str">
            <v>NSGO CAH Not Taxed</v>
          </cell>
        </row>
        <row r="144">
          <cell r="A144" t="str">
            <v>100700790A</v>
          </cell>
          <cell r="B144" t="str">
            <v>ARBUCKLE MEM HSP</v>
          </cell>
          <cell r="C144" t="str">
            <v>No</v>
          </cell>
          <cell r="D144">
            <v>2</v>
          </cell>
          <cell r="E144">
            <v>12</v>
          </cell>
          <cell r="F144">
            <v>371328</v>
          </cell>
          <cell r="G144">
            <v>42370</v>
          </cell>
          <cell r="H144">
            <v>42735</v>
          </cell>
          <cell r="I144">
            <v>1</v>
          </cell>
          <cell r="J144">
            <v>1693810</v>
          </cell>
          <cell r="K144">
            <v>4246322</v>
          </cell>
          <cell r="L144">
            <v>19804</v>
          </cell>
          <cell r="M144">
            <v>10651991</v>
          </cell>
          <cell r="N144">
            <v>3532064</v>
          </cell>
          <cell r="O144">
            <v>23224991</v>
          </cell>
          <cell r="P144">
            <v>12245808</v>
          </cell>
          <cell r="R144">
            <v>1693810</v>
          </cell>
          <cell r="S144">
            <v>4246322</v>
          </cell>
          <cell r="T144">
            <v>19804</v>
          </cell>
          <cell r="U144">
            <v>10651991</v>
          </cell>
          <cell r="V144">
            <v>3532064</v>
          </cell>
          <cell r="X144">
            <v>20143991</v>
          </cell>
          <cell r="Z144">
            <v>23224991</v>
          </cell>
          <cell r="AA144">
            <v>12245808</v>
          </cell>
          <cell r="AC144">
            <v>20143991</v>
          </cell>
          <cell r="AD144">
            <v>3142486.9851742028</v>
          </cell>
          <cell r="AE144">
            <v>7478806.5231732484</v>
          </cell>
          <cell r="AF144">
            <v>5959936</v>
          </cell>
          <cell r="AG144">
            <v>14184055</v>
          </cell>
          <cell r="AH144">
            <v>0</v>
          </cell>
          <cell r="AI144">
            <v>10621293.508347452</v>
          </cell>
          <cell r="AJ144">
            <v>0</v>
          </cell>
          <cell r="AK144">
            <v>0</v>
          </cell>
          <cell r="AL144">
            <v>347376.52871539083</v>
          </cell>
          <cell r="AM144">
            <v>30975.410000000003</v>
          </cell>
          <cell r="AN144">
            <v>0</v>
          </cell>
          <cell r="AO144">
            <v>46646.635293937157</v>
          </cell>
          <cell r="AP144">
            <v>0</v>
          </cell>
          <cell r="AQ144">
            <v>795</v>
          </cell>
          <cell r="AR144">
            <v>45851.635293937157</v>
          </cell>
          <cell r="AT144">
            <v>316401.11871539085</v>
          </cell>
          <cell r="AU144">
            <v>0</v>
          </cell>
          <cell r="AV144">
            <v>244776.29046377842</v>
          </cell>
          <cell r="AW144">
            <v>0</v>
          </cell>
          <cell r="AX144">
            <v>236259</v>
          </cell>
          <cell r="AY144">
            <v>8517.2904637784231</v>
          </cell>
        </row>
        <row r="145">
          <cell r="A145" t="str">
            <v>100262850D</v>
          </cell>
          <cell r="B145" t="str">
            <v>ATOKA MEMORIAL HOSPITAL</v>
          </cell>
          <cell r="C145" t="str">
            <v>No</v>
          </cell>
          <cell r="D145">
            <v>2</v>
          </cell>
          <cell r="E145">
            <v>12</v>
          </cell>
          <cell r="F145">
            <v>371300</v>
          </cell>
          <cell r="G145">
            <v>42370</v>
          </cell>
          <cell r="H145">
            <v>42735</v>
          </cell>
          <cell r="I145">
            <v>1</v>
          </cell>
          <cell r="J145">
            <v>2280356</v>
          </cell>
          <cell r="K145">
            <v>2391711</v>
          </cell>
          <cell r="L145">
            <v>87699</v>
          </cell>
          <cell r="M145">
            <v>7246114</v>
          </cell>
          <cell r="N145">
            <v>6315850</v>
          </cell>
          <cell r="O145">
            <v>21030397</v>
          </cell>
          <cell r="P145">
            <v>6425061</v>
          </cell>
          <cell r="R145">
            <v>2280356</v>
          </cell>
          <cell r="S145">
            <v>2391711</v>
          </cell>
          <cell r="T145">
            <v>87699</v>
          </cell>
          <cell r="U145">
            <v>7246114</v>
          </cell>
          <cell r="V145">
            <v>6315850</v>
          </cell>
          <cell r="X145">
            <v>18321730</v>
          </cell>
          <cell r="Z145">
            <v>21030397</v>
          </cell>
          <cell r="AA145">
            <v>6425061</v>
          </cell>
          <cell r="AC145">
            <v>18321730</v>
          </cell>
          <cell r="AD145">
            <v>1454170.6890139068</v>
          </cell>
          <cell r="AE145">
            <v>4143357.1596296541</v>
          </cell>
          <cell r="AF145">
            <v>4759766</v>
          </cell>
          <cell r="AG145">
            <v>13561964</v>
          </cell>
          <cell r="AH145">
            <v>0</v>
          </cell>
          <cell r="AI145">
            <v>5597527.8486435609</v>
          </cell>
          <cell r="AJ145">
            <v>0</v>
          </cell>
          <cell r="AK145">
            <v>0</v>
          </cell>
          <cell r="AL145">
            <v>529254.09896901378</v>
          </cell>
          <cell r="AM145">
            <v>214680.28</v>
          </cell>
          <cell r="AN145">
            <v>0</v>
          </cell>
          <cell r="AO145">
            <v>16432.602290865034</v>
          </cell>
          <cell r="AP145">
            <v>0</v>
          </cell>
          <cell r="AQ145">
            <v>72864</v>
          </cell>
          <cell r="AR145">
            <v>-56431.397709134966</v>
          </cell>
          <cell r="AT145">
            <v>314573.81896901381</v>
          </cell>
          <cell r="AU145">
            <v>0</v>
          </cell>
          <cell r="AV145">
            <v>398195.92838108848</v>
          </cell>
          <cell r="AW145">
            <v>0</v>
          </cell>
          <cell r="AX145">
            <v>538530</v>
          </cell>
          <cell r="AY145">
            <v>-140334.07161891152</v>
          </cell>
        </row>
        <row r="146">
          <cell r="A146" t="str">
            <v>100700760A</v>
          </cell>
          <cell r="B146" t="str">
            <v>BEAVER COUNTY MEMORIAL HOSPITAL</v>
          </cell>
          <cell r="C146" t="str">
            <v>No</v>
          </cell>
          <cell r="D146">
            <v>2</v>
          </cell>
          <cell r="E146">
            <v>12</v>
          </cell>
          <cell r="F146">
            <v>371322</v>
          </cell>
          <cell r="G146">
            <v>42186</v>
          </cell>
          <cell r="H146">
            <v>42551</v>
          </cell>
          <cell r="I146">
            <v>1</v>
          </cell>
          <cell r="J146">
            <v>848219</v>
          </cell>
          <cell r="K146">
            <v>471459</v>
          </cell>
          <cell r="L146">
            <v>30106</v>
          </cell>
          <cell r="M146">
            <v>1917170</v>
          </cell>
          <cell r="N146">
            <v>594268</v>
          </cell>
          <cell r="O146">
            <v>4570316</v>
          </cell>
          <cell r="P146">
            <v>3366307</v>
          </cell>
          <cell r="R146">
            <v>848219</v>
          </cell>
          <cell r="S146">
            <v>471459</v>
          </cell>
          <cell r="T146">
            <v>30106</v>
          </cell>
          <cell r="U146">
            <v>1917170</v>
          </cell>
          <cell r="V146">
            <v>594268</v>
          </cell>
          <cell r="X146">
            <v>3861222</v>
          </cell>
          <cell r="Z146">
            <v>4570316</v>
          </cell>
          <cell r="AA146">
            <v>3366307</v>
          </cell>
          <cell r="AC146">
            <v>3861222</v>
          </cell>
          <cell r="AD146">
            <v>994195.44024702022</v>
          </cell>
          <cell r="AE146">
            <v>1849822.0515749897</v>
          </cell>
          <cell r="AF146">
            <v>1349784</v>
          </cell>
          <cell r="AG146">
            <v>2511438</v>
          </cell>
          <cell r="AH146">
            <v>0</v>
          </cell>
          <cell r="AI146">
            <v>2844017.4918220094</v>
          </cell>
          <cell r="AJ146">
            <v>0</v>
          </cell>
          <cell r="AK146">
            <v>0</v>
          </cell>
          <cell r="AL146">
            <v>43914.230391358549</v>
          </cell>
          <cell r="AM146">
            <v>10785.83</v>
          </cell>
          <cell r="AN146">
            <v>0</v>
          </cell>
          <cell r="AO146">
            <v>0</v>
          </cell>
          <cell r="AP146">
            <v>0</v>
          </cell>
          <cell r="AQ146">
            <v>7866</v>
          </cell>
          <cell r="AR146">
            <v>-7866</v>
          </cell>
          <cell r="AT146">
            <v>33128.400391358547</v>
          </cell>
          <cell r="AU146">
            <v>0</v>
          </cell>
          <cell r="AV146">
            <v>51937.373540528453</v>
          </cell>
          <cell r="AW146">
            <v>0</v>
          </cell>
          <cell r="AX146">
            <v>79816</v>
          </cell>
          <cell r="AY146">
            <v>-27878.626459471547</v>
          </cell>
        </row>
        <row r="147">
          <cell r="A147" t="str">
            <v>100700740A</v>
          </cell>
          <cell r="B147" t="str">
            <v>CIMARRON MEMORIAL HOSPITAL</v>
          </cell>
          <cell r="C147" t="str">
            <v>No</v>
          </cell>
          <cell r="D147">
            <v>2</v>
          </cell>
          <cell r="E147">
            <v>12</v>
          </cell>
          <cell r="F147">
            <v>371307</v>
          </cell>
          <cell r="G147">
            <v>42370</v>
          </cell>
          <cell r="H147">
            <v>42735</v>
          </cell>
          <cell r="I147">
            <v>1</v>
          </cell>
          <cell r="J147">
            <v>641180</v>
          </cell>
          <cell r="K147">
            <v>992767</v>
          </cell>
          <cell r="L147">
            <v>19473</v>
          </cell>
          <cell r="M147">
            <v>1563218</v>
          </cell>
          <cell r="N147">
            <v>617186</v>
          </cell>
          <cell r="O147">
            <v>4508012</v>
          </cell>
          <cell r="P147">
            <v>2485148</v>
          </cell>
          <cell r="R147">
            <v>641180</v>
          </cell>
          <cell r="S147">
            <v>992767</v>
          </cell>
          <cell r="T147">
            <v>19473</v>
          </cell>
          <cell r="U147">
            <v>1563218</v>
          </cell>
          <cell r="V147">
            <v>617186</v>
          </cell>
          <cell r="X147">
            <v>3833824</v>
          </cell>
          <cell r="Z147">
            <v>4508012</v>
          </cell>
          <cell r="AA147">
            <v>2485148</v>
          </cell>
          <cell r="AC147">
            <v>3833824</v>
          </cell>
          <cell r="AD147">
            <v>911486.79421438987</v>
          </cell>
          <cell r="AE147">
            <v>1201999.1605594661</v>
          </cell>
          <cell r="AF147">
            <v>1653420</v>
          </cell>
          <cell r="AG147">
            <v>2180404</v>
          </cell>
          <cell r="AH147">
            <v>0</v>
          </cell>
          <cell r="AI147">
            <v>2113485.9547738559</v>
          </cell>
          <cell r="AJ147">
            <v>0</v>
          </cell>
          <cell r="AK147">
            <v>0</v>
          </cell>
          <cell r="AL147">
            <v>59439.199999999997</v>
          </cell>
          <cell r="AM147">
            <v>21232.85</v>
          </cell>
          <cell r="AN147">
            <v>0</v>
          </cell>
          <cell r="AO147">
            <v>-805.53504490298292</v>
          </cell>
          <cell r="AP147">
            <v>0</v>
          </cell>
          <cell r="AQ147">
            <v>18205</v>
          </cell>
          <cell r="AR147">
            <v>-19010.535044902983</v>
          </cell>
          <cell r="AT147">
            <v>38206.35</v>
          </cell>
          <cell r="AU147">
            <v>0</v>
          </cell>
          <cell r="AV147">
            <v>48051.300165616871</v>
          </cell>
          <cell r="AW147">
            <v>0</v>
          </cell>
          <cell r="AX147">
            <v>81172</v>
          </cell>
          <cell r="AY147">
            <v>-33120.699834383129</v>
          </cell>
        </row>
        <row r="148">
          <cell r="A148" t="str">
            <v>200234090B</v>
          </cell>
          <cell r="B148" t="str">
            <v>CLEVELAND AREA HOSPITAL</v>
          </cell>
          <cell r="C148" t="str">
            <v>No</v>
          </cell>
          <cell r="D148">
            <v>2</v>
          </cell>
          <cell r="E148">
            <v>12</v>
          </cell>
          <cell r="F148">
            <v>371320</v>
          </cell>
          <cell r="G148">
            <v>42370</v>
          </cell>
          <cell r="H148">
            <v>42735</v>
          </cell>
          <cell r="I148">
            <v>1</v>
          </cell>
          <cell r="J148">
            <v>1221379</v>
          </cell>
          <cell r="K148">
            <v>1948419</v>
          </cell>
          <cell r="L148">
            <v>50898</v>
          </cell>
          <cell r="M148">
            <v>11884050</v>
          </cell>
          <cell r="N148">
            <v>6609925</v>
          </cell>
          <cell r="O148">
            <v>21883396</v>
          </cell>
          <cell r="P148">
            <v>8920567</v>
          </cell>
          <cell r="R148">
            <v>1221379</v>
          </cell>
          <cell r="S148">
            <v>1948419</v>
          </cell>
          <cell r="T148">
            <v>50898</v>
          </cell>
          <cell r="U148">
            <v>11884050</v>
          </cell>
          <cell r="V148">
            <v>6609925</v>
          </cell>
          <cell r="X148">
            <v>21714671</v>
          </cell>
          <cell r="Z148">
            <v>21883396</v>
          </cell>
          <cell r="AA148">
            <v>8920567</v>
          </cell>
          <cell r="AC148">
            <v>21714671</v>
          </cell>
          <cell r="AD148">
            <v>1312887.3806712632</v>
          </cell>
          <cell r="AE148">
            <v>7538900.4103305079</v>
          </cell>
          <cell r="AF148">
            <v>3220696</v>
          </cell>
          <cell r="AG148">
            <v>18493975</v>
          </cell>
          <cell r="AH148">
            <v>0</v>
          </cell>
          <cell r="AI148">
            <v>8851787.7910017725</v>
          </cell>
          <cell r="AJ148">
            <v>0</v>
          </cell>
          <cell r="AK148">
            <v>0</v>
          </cell>
          <cell r="AL148">
            <v>507487.52855451655</v>
          </cell>
          <cell r="AM148">
            <v>25396.19</v>
          </cell>
          <cell r="AN148">
            <v>0</v>
          </cell>
          <cell r="AO148">
            <v>31269.666261494916</v>
          </cell>
          <cell r="AP148">
            <v>0</v>
          </cell>
          <cell r="AQ148">
            <v>11943</v>
          </cell>
          <cell r="AR148">
            <v>19326.666261494916</v>
          </cell>
          <cell r="AT148">
            <v>482091.33855451655</v>
          </cell>
          <cell r="AU148">
            <v>0</v>
          </cell>
          <cell r="AV148">
            <v>650451.38702275336</v>
          </cell>
          <cell r="AW148">
            <v>0</v>
          </cell>
          <cell r="AX148">
            <v>1014929</v>
          </cell>
          <cell r="AY148">
            <v>-364477.61297724664</v>
          </cell>
        </row>
        <row r="149">
          <cell r="A149" t="str">
            <v>100819200B</v>
          </cell>
          <cell r="B149" t="str">
            <v>CORDELL MEMORIAL HOSPITAL</v>
          </cell>
          <cell r="C149" t="str">
            <v>No</v>
          </cell>
          <cell r="D149">
            <v>2</v>
          </cell>
          <cell r="E149">
            <v>12</v>
          </cell>
          <cell r="F149">
            <v>371325</v>
          </cell>
          <cell r="G149">
            <v>42186</v>
          </cell>
          <cell r="H149">
            <v>42551</v>
          </cell>
          <cell r="I149">
            <v>1</v>
          </cell>
          <cell r="J149">
            <v>529049</v>
          </cell>
          <cell r="K149">
            <v>1075049</v>
          </cell>
          <cell r="L149">
            <v>28189</v>
          </cell>
          <cell r="M149">
            <v>2542137</v>
          </cell>
          <cell r="N149">
            <v>809195</v>
          </cell>
          <cell r="O149">
            <v>5545484</v>
          </cell>
          <cell r="P149">
            <v>3393403</v>
          </cell>
          <cell r="R149">
            <v>529049</v>
          </cell>
          <cell r="S149">
            <v>1075049</v>
          </cell>
          <cell r="T149">
            <v>28189</v>
          </cell>
          <cell r="U149">
            <v>2542137</v>
          </cell>
          <cell r="V149">
            <v>809195</v>
          </cell>
          <cell r="X149">
            <v>4983619</v>
          </cell>
          <cell r="Z149">
            <v>5545484</v>
          </cell>
          <cell r="AA149">
            <v>3393403</v>
          </cell>
          <cell r="AC149">
            <v>4983619</v>
          </cell>
          <cell r="AD149">
            <v>998832.1312731225</v>
          </cell>
          <cell r="AE149">
            <v>2050753.3810927956</v>
          </cell>
          <cell r="AF149">
            <v>1632287</v>
          </cell>
          <cell r="AG149">
            <v>3351332</v>
          </cell>
          <cell r="AH149">
            <v>0</v>
          </cell>
          <cell r="AI149">
            <v>3049585.5123659177</v>
          </cell>
          <cell r="AJ149">
            <v>0</v>
          </cell>
          <cell r="AK149">
            <v>0</v>
          </cell>
          <cell r="AL149">
            <v>129130.97481841606</v>
          </cell>
          <cell r="AM149">
            <v>44414.53</v>
          </cell>
          <cell r="AN149">
            <v>0</v>
          </cell>
          <cell r="AO149">
            <v>29011.837339136473</v>
          </cell>
          <cell r="AP149">
            <v>0</v>
          </cell>
          <cell r="AQ149">
            <v>55197</v>
          </cell>
          <cell r="AR149">
            <v>-26185.162660863527</v>
          </cell>
          <cell r="AT149">
            <v>84716.444818416057</v>
          </cell>
          <cell r="AU149">
            <v>0</v>
          </cell>
          <cell r="AV149">
            <v>98987.65611782996</v>
          </cell>
          <cell r="AW149">
            <v>0</v>
          </cell>
          <cell r="AX149">
            <v>182849</v>
          </cell>
          <cell r="AY149">
            <v>-83861.34388217004</v>
          </cell>
        </row>
        <row r="150">
          <cell r="A150" t="str">
            <v>100700120Q</v>
          </cell>
          <cell r="B150" t="str">
            <v>DUNCAN REGIONAL HOSPITAL INC (JEFFERSON COUNTY HOSPITAL)</v>
          </cell>
          <cell r="C150" t="str">
            <v>No</v>
          </cell>
          <cell r="D150">
            <v>2</v>
          </cell>
          <cell r="E150">
            <v>12</v>
          </cell>
          <cell r="F150">
            <v>371311</v>
          </cell>
          <cell r="G150">
            <v>42278</v>
          </cell>
          <cell r="H150">
            <v>42643</v>
          </cell>
          <cell r="I150">
            <v>1</v>
          </cell>
          <cell r="J150">
            <v>567127</v>
          </cell>
          <cell r="K150">
            <v>666105</v>
          </cell>
          <cell r="L150">
            <v>0</v>
          </cell>
          <cell r="M150">
            <v>1332527</v>
          </cell>
          <cell r="N150">
            <v>586924</v>
          </cell>
          <cell r="O150">
            <v>3790920</v>
          </cell>
          <cell r="P150">
            <v>2878156</v>
          </cell>
          <cell r="R150">
            <v>567127</v>
          </cell>
          <cell r="S150">
            <v>666105</v>
          </cell>
          <cell r="T150">
            <v>0</v>
          </cell>
          <cell r="U150">
            <v>1332527</v>
          </cell>
          <cell r="V150">
            <v>586924</v>
          </cell>
          <cell r="X150">
            <v>3152683</v>
          </cell>
          <cell r="Z150">
            <v>3790920</v>
          </cell>
          <cell r="AA150">
            <v>2878156</v>
          </cell>
          <cell r="AC150">
            <v>3152683</v>
          </cell>
          <cell r="AD150">
            <v>936298.86154073419</v>
          </cell>
          <cell r="AE150">
            <v>1457292.5338324206</v>
          </cell>
          <cell r="AF150">
            <v>1233232</v>
          </cell>
          <cell r="AG150">
            <v>1919451</v>
          </cell>
          <cell r="AH150">
            <v>0</v>
          </cell>
          <cell r="AI150">
            <v>2393591.3953731549</v>
          </cell>
          <cell r="AJ150">
            <v>0</v>
          </cell>
          <cell r="AK150">
            <v>0</v>
          </cell>
          <cell r="AL150">
            <v>52814.226430978029</v>
          </cell>
          <cell r="AM150">
            <v>4991.7299999999996</v>
          </cell>
          <cell r="AN150">
            <v>0</v>
          </cell>
          <cell r="AO150">
            <v>2231.9907734086901</v>
          </cell>
          <cell r="AP150">
            <v>0</v>
          </cell>
          <cell r="AQ150">
            <v>4586</v>
          </cell>
          <cell r="AR150">
            <v>-2354.0092265913099</v>
          </cell>
          <cell r="AT150">
            <v>47822.496430978033</v>
          </cell>
          <cell r="AU150">
            <v>0</v>
          </cell>
          <cell r="AV150">
            <v>113172.6737275004</v>
          </cell>
          <cell r="AW150">
            <v>0</v>
          </cell>
          <cell r="AX150">
            <v>74696</v>
          </cell>
          <cell r="AY150">
            <v>38476.673727500398</v>
          </cell>
        </row>
        <row r="151">
          <cell r="A151" t="str">
            <v>100700730A</v>
          </cell>
          <cell r="B151" t="str">
            <v>EASTERN OKLAHOMA MEDICAL CENTER</v>
          </cell>
          <cell r="C151" t="str">
            <v>Yes</v>
          </cell>
          <cell r="D151">
            <v>2</v>
          </cell>
          <cell r="E151">
            <v>12</v>
          </cell>
          <cell r="F151">
            <v>370040</v>
          </cell>
          <cell r="G151">
            <v>42186</v>
          </cell>
          <cell r="H151">
            <v>42551</v>
          </cell>
          <cell r="I151">
            <v>1</v>
          </cell>
          <cell r="J151">
            <v>6693901</v>
          </cell>
          <cell r="K151">
            <v>8195972</v>
          </cell>
          <cell r="L151">
            <v>553023</v>
          </cell>
          <cell r="M151">
            <v>23056625</v>
          </cell>
          <cell r="N151">
            <v>5481781</v>
          </cell>
          <cell r="O151">
            <v>48962825</v>
          </cell>
          <cell r="P151">
            <v>16822142</v>
          </cell>
          <cell r="R151">
            <v>6693901</v>
          </cell>
          <cell r="S151">
            <v>8195972</v>
          </cell>
          <cell r="T151">
            <v>553023</v>
          </cell>
          <cell r="U151">
            <v>23056625</v>
          </cell>
          <cell r="V151">
            <v>5481781</v>
          </cell>
          <cell r="X151">
            <v>43981302</v>
          </cell>
          <cell r="Z151">
            <v>48962825</v>
          </cell>
          <cell r="AA151">
            <v>16822142</v>
          </cell>
          <cell r="AC151">
            <v>43981302</v>
          </cell>
          <cell r="AD151">
            <v>5305710.8000453813</v>
          </cell>
          <cell r="AE151">
            <v>9804930.94885052</v>
          </cell>
          <cell r="AF151">
            <v>15442896</v>
          </cell>
          <cell r="AG151">
            <v>28538406</v>
          </cell>
          <cell r="AH151">
            <v>0</v>
          </cell>
          <cell r="AI151">
            <v>15110641.748895902</v>
          </cell>
          <cell r="AJ151">
            <v>0</v>
          </cell>
          <cell r="AK151">
            <v>0</v>
          </cell>
          <cell r="AL151">
            <v>2220069.5512577281</v>
          </cell>
          <cell r="AM151">
            <v>969799.28999999992</v>
          </cell>
          <cell r="AN151">
            <v>0</v>
          </cell>
          <cell r="AO151">
            <v>1267651.9935394712</v>
          </cell>
          <cell r="AP151">
            <v>0</v>
          </cell>
          <cell r="AQ151">
            <v>45291</v>
          </cell>
          <cell r="AR151">
            <v>1222360.9935394712</v>
          </cell>
          <cell r="AT151">
            <v>1250270.2612577283</v>
          </cell>
          <cell r="AU151">
            <v>0</v>
          </cell>
          <cell r="AV151">
            <v>204918.87227503612</v>
          </cell>
          <cell r="AW151">
            <v>0</v>
          </cell>
          <cell r="AX151">
            <v>889264</v>
          </cell>
          <cell r="AY151">
            <v>-684345.12772496394</v>
          </cell>
        </row>
        <row r="152">
          <cell r="A152" t="str">
            <v>100700800A</v>
          </cell>
          <cell r="B152" t="str">
            <v>FAIRVIEW HSP</v>
          </cell>
          <cell r="C152" t="str">
            <v>No</v>
          </cell>
          <cell r="D152">
            <v>2</v>
          </cell>
          <cell r="E152">
            <v>12</v>
          </cell>
          <cell r="F152">
            <v>371329</v>
          </cell>
          <cell r="G152">
            <v>42186</v>
          </cell>
          <cell r="H152">
            <v>42551</v>
          </cell>
          <cell r="I152">
            <v>1</v>
          </cell>
          <cell r="J152">
            <v>969735</v>
          </cell>
          <cell r="K152">
            <v>1054788</v>
          </cell>
          <cell r="L152">
            <v>19223</v>
          </cell>
          <cell r="M152">
            <v>6416802</v>
          </cell>
          <cell r="N152">
            <v>1938687</v>
          </cell>
          <cell r="O152">
            <v>11606008</v>
          </cell>
          <cell r="P152">
            <v>5952995</v>
          </cell>
          <cell r="R152">
            <v>969735</v>
          </cell>
          <cell r="S152">
            <v>1054788</v>
          </cell>
          <cell r="T152">
            <v>19223</v>
          </cell>
          <cell r="U152">
            <v>6416802</v>
          </cell>
          <cell r="V152">
            <v>1938687</v>
          </cell>
          <cell r="X152">
            <v>10399235</v>
          </cell>
          <cell r="Z152">
            <v>11606008</v>
          </cell>
          <cell r="AA152">
            <v>5952995</v>
          </cell>
          <cell r="AC152">
            <v>10399235</v>
          </cell>
          <cell r="AD152">
            <v>1048285.484489585</v>
          </cell>
          <cell r="AE152">
            <v>4285727.2060776623</v>
          </cell>
          <cell r="AF152">
            <v>2043746</v>
          </cell>
          <cell r="AG152">
            <v>8355489</v>
          </cell>
          <cell r="AH152">
            <v>0</v>
          </cell>
          <cell r="AI152">
            <v>5334012.6905672476</v>
          </cell>
          <cell r="AJ152">
            <v>0</v>
          </cell>
          <cell r="AK152">
            <v>0</v>
          </cell>
          <cell r="AL152">
            <v>124034.17087318798</v>
          </cell>
          <cell r="AM152">
            <v>43990.89</v>
          </cell>
          <cell r="AN152">
            <v>0</v>
          </cell>
          <cell r="AO152">
            <v>14659.596166158117</v>
          </cell>
          <cell r="AP152">
            <v>0</v>
          </cell>
          <cell r="AQ152">
            <v>13213</v>
          </cell>
          <cell r="AR152">
            <v>1446.5961661581168</v>
          </cell>
          <cell r="AT152">
            <v>80043.280873187978</v>
          </cell>
          <cell r="AU152">
            <v>0</v>
          </cell>
          <cell r="AV152">
            <v>126462.44995449178</v>
          </cell>
          <cell r="AW152">
            <v>0</v>
          </cell>
          <cell r="AX152">
            <v>212569</v>
          </cell>
          <cell r="AY152">
            <v>-86106.550045508222</v>
          </cell>
        </row>
        <row r="153">
          <cell r="A153" t="str">
            <v>100700780B</v>
          </cell>
          <cell r="B153" t="str">
            <v>HARMON MEMORIAL HOSPITAL</v>
          </cell>
          <cell r="C153" t="str">
            <v>Yes</v>
          </cell>
          <cell r="D153">
            <v>2</v>
          </cell>
          <cell r="E153">
            <v>12</v>
          </cell>
          <cell r="F153">
            <v>371329</v>
          </cell>
          <cell r="G153">
            <v>42186</v>
          </cell>
          <cell r="H153">
            <v>42551</v>
          </cell>
          <cell r="I153">
            <v>1</v>
          </cell>
          <cell r="J153">
            <v>969735</v>
          </cell>
          <cell r="K153">
            <v>1054788</v>
          </cell>
          <cell r="L153">
            <v>19223</v>
          </cell>
          <cell r="M153">
            <v>6416802</v>
          </cell>
          <cell r="N153">
            <v>1938687</v>
          </cell>
          <cell r="O153">
            <v>11606008</v>
          </cell>
          <cell r="P153">
            <v>5952995</v>
          </cell>
          <cell r="R153">
            <v>969735</v>
          </cell>
          <cell r="S153">
            <v>1054788</v>
          </cell>
          <cell r="T153">
            <v>19223</v>
          </cell>
          <cell r="U153">
            <v>6416802</v>
          </cell>
          <cell r="V153">
            <v>1938687</v>
          </cell>
          <cell r="X153">
            <v>10399235</v>
          </cell>
          <cell r="Z153">
            <v>11606008</v>
          </cell>
          <cell r="AA153">
            <v>5952995</v>
          </cell>
          <cell r="AC153">
            <v>10399235</v>
          </cell>
          <cell r="AD153">
            <v>1048285.484489585</v>
          </cell>
          <cell r="AE153">
            <v>4285727.2060776623</v>
          </cell>
          <cell r="AF153">
            <v>2043746</v>
          </cell>
          <cell r="AG153">
            <v>8355489</v>
          </cell>
          <cell r="AH153">
            <v>0</v>
          </cell>
          <cell r="AI153">
            <v>5334012.6905672476</v>
          </cell>
          <cell r="AJ153">
            <v>0</v>
          </cell>
          <cell r="AK153">
            <v>0</v>
          </cell>
          <cell r="AL153">
            <v>269943.35867396614</v>
          </cell>
          <cell r="AM153">
            <v>153313.15000000002</v>
          </cell>
          <cell r="AN153">
            <v>0</v>
          </cell>
          <cell r="AO153">
            <v>99240.181916752219</v>
          </cell>
          <cell r="AP153">
            <v>0</v>
          </cell>
          <cell r="AQ153">
            <v>0</v>
          </cell>
          <cell r="AR153">
            <v>99240.181916752219</v>
          </cell>
          <cell r="AT153">
            <v>116630.2086739661</v>
          </cell>
          <cell r="AU153">
            <v>0</v>
          </cell>
          <cell r="AV153">
            <v>63436.487204532037</v>
          </cell>
          <cell r="AW153">
            <v>0</v>
          </cell>
          <cell r="AX153">
            <v>83502</v>
          </cell>
          <cell r="AY153">
            <v>-20065.512795467963</v>
          </cell>
        </row>
        <row r="154">
          <cell r="A154" t="str">
            <v>100699660A</v>
          </cell>
          <cell r="B154" t="str">
            <v>HARPER CO COM HSP</v>
          </cell>
          <cell r="C154" t="str">
            <v>No</v>
          </cell>
          <cell r="D154">
            <v>2</v>
          </cell>
          <cell r="E154">
            <v>12</v>
          </cell>
          <cell r="F154">
            <v>371324</v>
          </cell>
          <cell r="G154">
            <v>42278</v>
          </cell>
          <cell r="H154">
            <v>42643</v>
          </cell>
          <cell r="I154">
            <v>1</v>
          </cell>
          <cell r="J154">
            <v>348533</v>
          </cell>
          <cell r="K154">
            <v>884264</v>
          </cell>
          <cell r="L154">
            <v>0</v>
          </cell>
          <cell r="M154">
            <v>2228773</v>
          </cell>
          <cell r="N154">
            <v>504673</v>
          </cell>
          <cell r="O154">
            <v>4768084</v>
          </cell>
          <cell r="P154">
            <v>2992124</v>
          </cell>
          <cell r="R154">
            <v>348533</v>
          </cell>
          <cell r="S154">
            <v>884264</v>
          </cell>
          <cell r="T154">
            <v>0</v>
          </cell>
          <cell r="U154">
            <v>2228773</v>
          </cell>
          <cell r="V154">
            <v>504673</v>
          </cell>
          <cell r="X154">
            <v>3966243</v>
          </cell>
          <cell r="Z154">
            <v>4768084</v>
          </cell>
          <cell r="AA154">
            <v>2992124</v>
          </cell>
          <cell r="AC154">
            <v>3966243</v>
          </cell>
          <cell r="AD154">
            <v>773619.23381131701</v>
          </cell>
          <cell r="AE154">
            <v>1715324.0964932663</v>
          </cell>
          <cell r="AF154">
            <v>1232797</v>
          </cell>
          <cell r="AG154">
            <v>2733446</v>
          </cell>
          <cell r="AH154">
            <v>0</v>
          </cell>
          <cell r="AI154">
            <v>2488943.3303045835</v>
          </cell>
          <cell r="AJ154">
            <v>0</v>
          </cell>
          <cell r="AK154">
            <v>0</v>
          </cell>
          <cell r="AL154">
            <v>34196.592433823527</v>
          </cell>
          <cell r="AM154">
            <v>8274.61</v>
          </cell>
          <cell r="AN154">
            <v>0</v>
          </cell>
          <cell r="AO154">
            <v>18008.157321335228</v>
          </cell>
          <cell r="AP154">
            <v>0</v>
          </cell>
          <cell r="AQ154">
            <v>0</v>
          </cell>
          <cell r="AR154">
            <v>18008.157321335228</v>
          </cell>
          <cell r="AT154">
            <v>25921.982433823527</v>
          </cell>
          <cell r="AU154">
            <v>0</v>
          </cell>
          <cell r="AV154">
            <v>19129.539130282155</v>
          </cell>
          <cell r="AW154">
            <v>0</v>
          </cell>
          <cell r="AX154">
            <v>29169</v>
          </cell>
          <cell r="AY154">
            <v>-10039.460869717845</v>
          </cell>
        </row>
        <row r="155">
          <cell r="A155" t="str">
            <v>200539880B</v>
          </cell>
          <cell r="B155" t="str">
            <v>HOLDENVILLE HOSPITAL AUTHORITY</v>
          </cell>
          <cell r="C155" t="str">
            <v>No</v>
          </cell>
          <cell r="D155">
            <v>2</v>
          </cell>
          <cell r="E155">
            <v>12</v>
          </cell>
          <cell r="F155">
            <v>371321</v>
          </cell>
          <cell r="G155">
            <v>42186</v>
          </cell>
          <cell r="H155">
            <v>42551</v>
          </cell>
          <cell r="I155">
            <v>1</v>
          </cell>
          <cell r="J155">
            <v>2873743</v>
          </cell>
          <cell r="K155">
            <v>2387163</v>
          </cell>
          <cell r="L155">
            <v>83643</v>
          </cell>
          <cell r="M155">
            <v>10628166</v>
          </cell>
          <cell r="N155">
            <v>4719181</v>
          </cell>
          <cell r="O155">
            <v>24104625</v>
          </cell>
          <cell r="P155">
            <v>11093070</v>
          </cell>
          <cell r="R155">
            <v>2873743</v>
          </cell>
          <cell r="S155">
            <v>2387163</v>
          </cell>
          <cell r="T155">
            <v>83643</v>
          </cell>
          <cell r="U155">
            <v>10628166</v>
          </cell>
          <cell r="V155">
            <v>4719181</v>
          </cell>
          <cell r="X155">
            <v>20691896</v>
          </cell>
          <cell r="Z155">
            <v>24104625</v>
          </cell>
          <cell r="AA155">
            <v>11093070</v>
          </cell>
          <cell r="AC155">
            <v>20691896</v>
          </cell>
          <cell r="AD155">
            <v>2459588.4057698473</v>
          </cell>
          <cell r="AE155">
            <v>7062926.495860857</v>
          </cell>
          <cell r="AF155">
            <v>5344549</v>
          </cell>
          <cell r="AG155">
            <v>15347347</v>
          </cell>
          <cell r="AH155">
            <v>0</v>
          </cell>
          <cell r="AI155">
            <v>9522514.9016307034</v>
          </cell>
          <cell r="AJ155">
            <v>0</v>
          </cell>
          <cell r="AK155">
            <v>0</v>
          </cell>
          <cell r="AL155">
            <v>521632.85223092197</v>
          </cell>
          <cell r="AM155">
            <v>70654.420000000013</v>
          </cell>
          <cell r="AN155">
            <v>0</v>
          </cell>
          <cell r="AO155">
            <v>5500.5577987856232</v>
          </cell>
          <cell r="AP155">
            <v>0</v>
          </cell>
          <cell r="AQ155">
            <v>7251</v>
          </cell>
          <cell r="AR155">
            <v>-1750.4422012143768</v>
          </cell>
          <cell r="AT155">
            <v>450978.43223092199</v>
          </cell>
          <cell r="AU155">
            <v>0</v>
          </cell>
          <cell r="AV155">
            <v>608868.68647793238</v>
          </cell>
          <cell r="AW155">
            <v>0</v>
          </cell>
          <cell r="AX155">
            <v>742044</v>
          </cell>
          <cell r="AY155">
            <v>-133175.31352206762</v>
          </cell>
        </row>
        <row r="156">
          <cell r="A156" t="str">
            <v>100699630A</v>
          </cell>
          <cell r="B156" t="str">
            <v>MEMORIAL HOSPITAL OF TEXAS COUNTY</v>
          </cell>
          <cell r="C156" t="str">
            <v>Yes</v>
          </cell>
          <cell r="D156">
            <v>2</v>
          </cell>
          <cell r="E156">
            <v>12</v>
          </cell>
          <cell r="F156">
            <v>370138</v>
          </cell>
          <cell r="G156">
            <v>42186</v>
          </cell>
          <cell r="H156">
            <v>42551</v>
          </cell>
          <cell r="I156">
            <v>1</v>
          </cell>
          <cell r="J156">
            <v>1193862</v>
          </cell>
          <cell r="K156">
            <v>5696111</v>
          </cell>
          <cell r="L156">
            <v>258261</v>
          </cell>
          <cell r="M156">
            <v>17774614</v>
          </cell>
          <cell r="N156">
            <v>6707420</v>
          </cell>
          <cell r="O156">
            <v>31630268</v>
          </cell>
          <cell r="P156">
            <v>8125547</v>
          </cell>
          <cell r="R156">
            <v>1193862</v>
          </cell>
          <cell r="S156">
            <v>5696111</v>
          </cell>
          <cell r="T156">
            <v>258261</v>
          </cell>
          <cell r="U156">
            <v>17774614</v>
          </cell>
          <cell r="V156">
            <v>6707420</v>
          </cell>
          <cell r="X156">
            <v>31630268</v>
          </cell>
          <cell r="Z156">
            <v>31630268</v>
          </cell>
          <cell r="AA156">
            <v>8125547</v>
          </cell>
          <cell r="AC156">
            <v>31630268</v>
          </cell>
          <cell r="AD156">
            <v>1836320.5564365753</v>
          </cell>
          <cell r="AE156">
            <v>6289226.443563425</v>
          </cell>
          <cell r="AF156">
            <v>7148234</v>
          </cell>
          <cell r="AG156">
            <v>24482034</v>
          </cell>
          <cell r="AH156">
            <v>0</v>
          </cell>
          <cell r="AI156">
            <v>8125546.9999999991</v>
          </cell>
          <cell r="AJ156">
            <v>0</v>
          </cell>
          <cell r="AK156">
            <v>0</v>
          </cell>
          <cell r="AL156">
            <v>1224697.1051336627</v>
          </cell>
          <cell r="AM156">
            <v>853481.36999999988</v>
          </cell>
          <cell r="AN156">
            <v>0</v>
          </cell>
          <cell r="AO156">
            <v>1379407.2164295947</v>
          </cell>
          <cell r="AP156">
            <v>0</v>
          </cell>
          <cell r="AQ156">
            <v>283736</v>
          </cell>
          <cell r="AR156">
            <v>1095671.2164295947</v>
          </cell>
          <cell r="AT156">
            <v>371215.73513366276</v>
          </cell>
          <cell r="AU156">
            <v>0</v>
          </cell>
          <cell r="AV156">
            <v>335042.07632545545</v>
          </cell>
          <cell r="AW156">
            <v>0</v>
          </cell>
          <cell r="AX156">
            <v>399833</v>
          </cell>
          <cell r="AY156">
            <v>-64790.923674544552</v>
          </cell>
        </row>
        <row r="157">
          <cell r="A157" t="str">
            <v>100699960A</v>
          </cell>
          <cell r="B157" t="str">
            <v>MERCY HEALTH LOVE COUNTY</v>
          </cell>
          <cell r="C157" t="str">
            <v>No</v>
          </cell>
          <cell r="D157">
            <v>2</v>
          </cell>
          <cell r="E157">
            <v>12</v>
          </cell>
          <cell r="F157">
            <v>371306</v>
          </cell>
          <cell r="G157">
            <v>42186</v>
          </cell>
          <cell r="H157">
            <v>42551</v>
          </cell>
          <cell r="I157">
            <v>1</v>
          </cell>
          <cell r="J157">
            <v>1443817</v>
          </cell>
          <cell r="K157">
            <v>3059397</v>
          </cell>
          <cell r="L157">
            <v>0</v>
          </cell>
          <cell r="M157">
            <v>12484573</v>
          </cell>
          <cell r="N157">
            <v>0</v>
          </cell>
          <cell r="O157">
            <v>18776447</v>
          </cell>
          <cell r="P157">
            <v>13154120</v>
          </cell>
          <cell r="R157">
            <v>1443817</v>
          </cell>
          <cell r="S157">
            <v>3059397</v>
          </cell>
          <cell r="T157">
            <v>0</v>
          </cell>
          <cell r="U157">
            <v>12484573</v>
          </cell>
          <cell r="V157">
            <v>0</v>
          </cell>
          <cell r="X157">
            <v>16987787</v>
          </cell>
          <cell r="Z157">
            <v>18776447</v>
          </cell>
          <cell r="AA157">
            <v>13154120</v>
          </cell>
          <cell r="AC157">
            <v>16987787</v>
          </cell>
          <cell r="AD157">
            <v>3154793.7339625545</v>
          </cell>
          <cell r="AE157">
            <v>8746253.8248455636</v>
          </cell>
          <cell r="AF157">
            <v>4503214</v>
          </cell>
          <cell r="AG157">
            <v>12484573</v>
          </cell>
          <cell r="AH157">
            <v>0</v>
          </cell>
          <cell r="AI157">
            <v>11901047.558808116</v>
          </cell>
          <cell r="AJ157">
            <v>0</v>
          </cell>
          <cell r="AK157">
            <v>0</v>
          </cell>
          <cell r="AL157">
            <v>208588.97617309523</v>
          </cell>
          <cell r="AM157">
            <v>1000</v>
          </cell>
          <cell r="AN157">
            <v>0</v>
          </cell>
          <cell r="AO157">
            <v>40259.483319188403</v>
          </cell>
          <cell r="AP157">
            <v>0</v>
          </cell>
          <cell r="AQ157">
            <v>0</v>
          </cell>
          <cell r="AR157">
            <v>40259.483319188403</v>
          </cell>
          <cell r="AT157">
            <v>207588.97617309523</v>
          </cell>
          <cell r="AU157">
            <v>0</v>
          </cell>
          <cell r="AV157">
            <v>623934.64405061607</v>
          </cell>
          <cell r="AW157">
            <v>0</v>
          </cell>
          <cell r="AX157">
            <v>874693</v>
          </cell>
          <cell r="AY157">
            <v>-250758.35594938393</v>
          </cell>
        </row>
        <row r="158">
          <cell r="A158" t="str">
            <v>100700250A</v>
          </cell>
          <cell r="B158" t="str">
            <v>OKEENE MUN HSP</v>
          </cell>
          <cell r="C158" t="str">
            <v>No</v>
          </cell>
          <cell r="D158">
            <v>2</v>
          </cell>
          <cell r="E158">
            <v>12</v>
          </cell>
          <cell r="F158">
            <v>371327</v>
          </cell>
          <cell r="G158">
            <v>42186</v>
          </cell>
          <cell r="H158">
            <v>42551</v>
          </cell>
          <cell r="I158">
            <v>1</v>
          </cell>
          <cell r="J158">
            <v>554073</v>
          </cell>
          <cell r="K158">
            <v>973137</v>
          </cell>
          <cell r="L158">
            <v>17930</v>
          </cell>
          <cell r="M158">
            <v>2304889</v>
          </cell>
          <cell r="N158">
            <v>3238489</v>
          </cell>
          <cell r="O158">
            <v>7088518</v>
          </cell>
          <cell r="P158">
            <v>5511159</v>
          </cell>
          <cell r="R158">
            <v>554073</v>
          </cell>
          <cell r="S158">
            <v>973137</v>
          </cell>
          <cell r="T158">
            <v>17930</v>
          </cell>
          <cell r="U158">
            <v>2304889</v>
          </cell>
          <cell r="V158">
            <v>3238489</v>
          </cell>
          <cell r="X158">
            <v>7088518</v>
          </cell>
          <cell r="Z158">
            <v>7088518</v>
          </cell>
          <cell r="AA158">
            <v>5511159</v>
          </cell>
          <cell r="AC158">
            <v>7088518</v>
          </cell>
          <cell r="AD158">
            <v>1201310.6572149496</v>
          </cell>
          <cell r="AE158">
            <v>4309848.3427850511</v>
          </cell>
          <cell r="AF158">
            <v>1545140</v>
          </cell>
          <cell r="AG158">
            <v>5543378</v>
          </cell>
          <cell r="AH158">
            <v>0</v>
          </cell>
          <cell r="AI158">
            <v>5511159</v>
          </cell>
          <cell r="AJ158">
            <v>0</v>
          </cell>
          <cell r="AK158">
            <v>0</v>
          </cell>
          <cell r="AL158">
            <v>102895.73568512461</v>
          </cell>
          <cell r="AM158">
            <v>36307.660000000003</v>
          </cell>
          <cell r="AN158">
            <v>0</v>
          </cell>
          <cell r="AO158">
            <v>20583.722650050473</v>
          </cell>
          <cell r="AP158">
            <v>0</v>
          </cell>
          <cell r="AQ158">
            <v>22551</v>
          </cell>
          <cell r="AR158">
            <v>-1967.277349949527</v>
          </cell>
          <cell r="AT158">
            <v>66588.075685124611</v>
          </cell>
          <cell r="AU158">
            <v>0</v>
          </cell>
          <cell r="AV158">
            <v>155348.25670456892</v>
          </cell>
          <cell r="AW158">
            <v>0</v>
          </cell>
          <cell r="AX158">
            <v>207540</v>
          </cell>
          <cell r="AY158">
            <v>-52191.743295431079</v>
          </cell>
        </row>
        <row r="159">
          <cell r="A159" t="str">
            <v>100690120A</v>
          </cell>
          <cell r="B159" t="str">
            <v>PAWHUSKA HSP INC</v>
          </cell>
          <cell r="C159" t="str">
            <v>No</v>
          </cell>
          <cell r="D159">
            <v>2</v>
          </cell>
          <cell r="E159">
            <v>12</v>
          </cell>
          <cell r="F159">
            <v>371309</v>
          </cell>
          <cell r="G159">
            <v>42278</v>
          </cell>
          <cell r="H159">
            <v>42643</v>
          </cell>
          <cell r="I159">
            <v>1</v>
          </cell>
          <cell r="J159">
            <v>1187307</v>
          </cell>
          <cell r="K159">
            <v>2789004</v>
          </cell>
          <cell r="L159">
            <v>0</v>
          </cell>
          <cell r="M159">
            <v>3739293</v>
          </cell>
          <cell r="N159">
            <v>3424733</v>
          </cell>
          <cell r="O159">
            <v>11140337</v>
          </cell>
          <cell r="P159">
            <v>9092419</v>
          </cell>
          <cell r="R159">
            <v>1187307</v>
          </cell>
          <cell r="S159">
            <v>2789004</v>
          </cell>
          <cell r="T159">
            <v>0</v>
          </cell>
          <cell r="U159">
            <v>3739293</v>
          </cell>
          <cell r="V159">
            <v>3424733</v>
          </cell>
          <cell r="X159">
            <v>11140337</v>
          </cell>
          <cell r="Z159">
            <v>11140337</v>
          </cell>
          <cell r="AA159">
            <v>9092419</v>
          </cell>
          <cell r="AC159">
            <v>11140337</v>
          </cell>
          <cell r="AD159">
            <v>3245349.3719542776</v>
          </cell>
          <cell r="AE159">
            <v>5847069.6280457219</v>
          </cell>
          <cell r="AF159">
            <v>3976311</v>
          </cell>
          <cell r="AG159">
            <v>7164026</v>
          </cell>
          <cell r="AH159">
            <v>0</v>
          </cell>
          <cell r="AI159">
            <v>9092419</v>
          </cell>
          <cell r="AJ159">
            <v>0</v>
          </cell>
          <cell r="AK159">
            <v>0</v>
          </cell>
          <cell r="AL159">
            <v>139802.14312271914</v>
          </cell>
          <cell r="AM159">
            <v>10896.989999999998</v>
          </cell>
          <cell r="AN159">
            <v>0</v>
          </cell>
          <cell r="AO159">
            <v>18136.143903991797</v>
          </cell>
          <cell r="AP159">
            <v>0</v>
          </cell>
          <cell r="AQ159">
            <v>17282</v>
          </cell>
          <cell r="AR159">
            <v>854.14390399179683</v>
          </cell>
          <cell r="AT159">
            <v>128905.15312271913</v>
          </cell>
          <cell r="AU159">
            <v>0</v>
          </cell>
          <cell r="AV159">
            <v>312471.46053622355</v>
          </cell>
          <cell r="AW159">
            <v>0</v>
          </cell>
          <cell r="AX159">
            <v>248353</v>
          </cell>
          <cell r="AY159">
            <v>64118.460536223545</v>
          </cell>
        </row>
        <row r="160">
          <cell r="A160" t="str">
            <v>100699820A</v>
          </cell>
          <cell r="B160" t="str">
            <v>ROGER MILLS MEMORIAL HOSPITAL</v>
          </cell>
          <cell r="C160" t="str">
            <v>No</v>
          </cell>
          <cell r="D160">
            <v>2</v>
          </cell>
          <cell r="E160">
            <v>12</v>
          </cell>
          <cell r="F160">
            <v>371303</v>
          </cell>
          <cell r="G160">
            <v>42125</v>
          </cell>
          <cell r="H160">
            <v>42490</v>
          </cell>
          <cell r="I160">
            <v>1</v>
          </cell>
          <cell r="J160">
            <v>108286</v>
          </cell>
          <cell r="K160">
            <v>290616</v>
          </cell>
          <cell r="L160">
            <v>0</v>
          </cell>
          <cell r="M160">
            <v>1628155</v>
          </cell>
          <cell r="N160">
            <v>744612</v>
          </cell>
          <cell r="O160">
            <v>3324505</v>
          </cell>
          <cell r="P160">
            <v>3565440</v>
          </cell>
          <cell r="R160">
            <v>108286</v>
          </cell>
          <cell r="S160">
            <v>290616</v>
          </cell>
          <cell r="T160">
            <v>0</v>
          </cell>
          <cell r="U160">
            <v>1628155</v>
          </cell>
          <cell r="V160">
            <v>744612</v>
          </cell>
          <cell r="X160">
            <v>2771669</v>
          </cell>
          <cell r="Z160">
            <v>3324505</v>
          </cell>
          <cell r="AA160">
            <v>3565440</v>
          </cell>
          <cell r="AC160">
            <v>2771669</v>
          </cell>
          <cell r="AD160">
            <v>427811.40256368992</v>
          </cell>
          <cell r="AE160">
            <v>2544727.2217909135</v>
          </cell>
          <cell r="AF160">
            <v>398902</v>
          </cell>
          <cell r="AG160">
            <v>2372767</v>
          </cell>
          <cell r="AH160">
            <v>0</v>
          </cell>
          <cell r="AI160">
            <v>2972538.6243546032</v>
          </cell>
          <cell r="AJ160">
            <v>0</v>
          </cell>
          <cell r="AK160">
            <v>0</v>
          </cell>
          <cell r="AL160">
            <v>59682.821990311269</v>
          </cell>
          <cell r="AM160">
            <v>15487.37</v>
          </cell>
          <cell r="AN160">
            <v>0</v>
          </cell>
          <cell r="AO160">
            <v>7045.9019049825765</v>
          </cell>
          <cell r="AP160">
            <v>0</v>
          </cell>
          <cell r="AQ160">
            <v>30360</v>
          </cell>
          <cell r="AR160">
            <v>-23314.098095017423</v>
          </cell>
          <cell r="AT160">
            <v>44195.451990311267</v>
          </cell>
          <cell r="AU160">
            <v>0</v>
          </cell>
          <cell r="AV160">
            <v>95493.650726349151</v>
          </cell>
          <cell r="AW160">
            <v>0</v>
          </cell>
          <cell r="AX160">
            <v>210800</v>
          </cell>
          <cell r="AY160">
            <v>-115306.34927365085</v>
          </cell>
        </row>
        <row r="161">
          <cell r="A161" t="str">
            <v>100700450A</v>
          </cell>
          <cell r="B161" t="str">
            <v>SEILING MUNICIPAL HOSPITAL</v>
          </cell>
          <cell r="C161" t="str">
            <v>Yes</v>
          </cell>
          <cell r="D161">
            <v>2</v>
          </cell>
          <cell r="E161">
            <v>12</v>
          </cell>
          <cell r="F161">
            <v>371332</v>
          </cell>
          <cell r="G161">
            <v>42186</v>
          </cell>
          <cell r="H161">
            <v>42551</v>
          </cell>
          <cell r="I161">
            <v>1</v>
          </cell>
          <cell r="J161">
            <v>816374</v>
          </cell>
          <cell r="K161">
            <v>859520</v>
          </cell>
          <cell r="L161">
            <v>0</v>
          </cell>
          <cell r="M161">
            <v>2353088</v>
          </cell>
          <cell r="N161">
            <v>962116</v>
          </cell>
          <cell r="O161">
            <v>5459837</v>
          </cell>
          <cell r="P161">
            <v>2521615</v>
          </cell>
          <cell r="R161">
            <v>816374</v>
          </cell>
          <cell r="S161">
            <v>859520</v>
          </cell>
          <cell r="T161">
            <v>0</v>
          </cell>
          <cell r="U161">
            <v>2353088</v>
          </cell>
          <cell r="V161">
            <v>962116</v>
          </cell>
          <cell r="X161">
            <v>4991098</v>
          </cell>
          <cell r="Z161">
            <v>5459837</v>
          </cell>
          <cell r="AA161">
            <v>2521615</v>
          </cell>
          <cell r="AC161">
            <v>4991098</v>
          </cell>
          <cell r="AD161">
            <v>774008.35387759737</v>
          </cell>
          <cell r="AE161">
            <v>1531120.4591748803</v>
          </cell>
          <cell r="AF161">
            <v>1675894</v>
          </cell>
          <cell r="AG161">
            <v>3315204</v>
          </cell>
          <cell r="AH161">
            <v>0</v>
          </cell>
          <cell r="AI161">
            <v>2305128.8130524778</v>
          </cell>
          <cell r="AJ161">
            <v>0</v>
          </cell>
          <cell r="AK161">
            <v>0</v>
          </cell>
          <cell r="AL161">
            <v>84018.207126733716</v>
          </cell>
          <cell r="AM161">
            <v>32591.94</v>
          </cell>
          <cell r="AN161">
            <v>0</v>
          </cell>
          <cell r="AO161">
            <v>-4555.3875645405024</v>
          </cell>
          <cell r="AP161">
            <v>0</v>
          </cell>
          <cell r="AQ161">
            <v>17210</v>
          </cell>
          <cell r="AR161">
            <v>-21765.387564540502</v>
          </cell>
          <cell r="AT161">
            <v>51426.267126733714</v>
          </cell>
          <cell r="AU161">
            <v>0</v>
          </cell>
          <cell r="AV161">
            <v>53913.992080434771</v>
          </cell>
          <cell r="AW161">
            <v>0</v>
          </cell>
          <cell r="AX161">
            <v>110442</v>
          </cell>
          <cell r="AY161">
            <v>-56528.007919565229</v>
          </cell>
        </row>
        <row r="162">
          <cell r="A162" t="str">
            <v>100699870E</v>
          </cell>
          <cell r="B162" t="str">
            <v>WEATHERFORD HOSPITAL AUTHORITY</v>
          </cell>
          <cell r="C162" t="str">
            <v>No</v>
          </cell>
          <cell r="D162">
            <v>2</v>
          </cell>
          <cell r="E162">
            <v>12</v>
          </cell>
          <cell r="F162">
            <v>371323</v>
          </cell>
          <cell r="G162">
            <v>42278</v>
          </cell>
          <cell r="H162">
            <v>42643</v>
          </cell>
          <cell r="I162">
            <v>1</v>
          </cell>
          <cell r="J162">
            <v>1735664</v>
          </cell>
          <cell r="K162">
            <v>4945960</v>
          </cell>
          <cell r="L162">
            <v>232878</v>
          </cell>
          <cell r="M162">
            <v>21372616</v>
          </cell>
          <cell r="N162">
            <v>8242622</v>
          </cell>
          <cell r="O162">
            <v>36529740</v>
          </cell>
          <cell r="P162">
            <v>16373066</v>
          </cell>
          <cell r="R162">
            <v>1735664</v>
          </cell>
          <cell r="S162">
            <v>4945960</v>
          </cell>
          <cell r="T162">
            <v>232878</v>
          </cell>
          <cell r="U162">
            <v>21372616</v>
          </cell>
          <cell r="V162">
            <v>8242622</v>
          </cell>
          <cell r="X162">
            <v>36529740</v>
          </cell>
          <cell r="Z162">
            <v>36529740</v>
          </cell>
          <cell r="AA162">
            <v>16373066</v>
          </cell>
          <cell r="AC162">
            <v>36529740</v>
          </cell>
          <cell r="AD162">
            <v>3099162.4250030797</v>
          </cell>
          <cell r="AE162">
            <v>13273903.57499692</v>
          </cell>
          <cell r="AF162">
            <v>6914502</v>
          </cell>
          <cell r="AG162">
            <v>29615238</v>
          </cell>
          <cell r="AH162">
            <v>0</v>
          </cell>
          <cell r="AI162">
            <v>16373066</v>
          </cell>
          <cell r="AJ162">
            <v>0</v>
          </cell>
          <cell r="AK162">
            <v>0</v>
          </cell>
          <cell r="AL162">
            <v>1315829.8959848806</v>
          </cell>
          <cell r="AM162">
            <v>657781.32999999996</v>
          </cell>
          <cell r="AN162">
            <v>0</v>
          </cell>
          <cell r="AO162">
            <v>337795.15344900975</v>
          </cell>
          <cell r="AP162">
            <v>0</v>
          </cell>
          <cell r="AQ162">
            <v>0</v>
          </cell>
          <cell r="AR162">
            <v>337795.15344900975</v>
          </cell>
          <cell r="AT162">
            <v>658048.56598488067</v>
          </cell>
          <cell r="AU162">
            <v>0</v>
          </cell>
          <cell r="AV162">
            <v>197798.31937323941</v>
          </cell>
          <cell r="AW162">
            <v>0</v>
          </cell>
          <cell r="AX162">
            <v>301367</v>
          </cell>
          <cell r="AY162">
            <v>-103568.68062676059</v>
          </cell>
        </row>
        <row r="164">
          <cell r="B164" t="str">
            <v>NSGO Excluded</v>
          </cell>
        </row>
        <row r="165">
          <cell r="A165" t="str">
            <v>100689260A</v>
          </cell>
          <cell r="B165" t="str">
            <v>CREEK NATION COMMUNITY HOSPITAL</v>
          </cell>
          <cell r="C165" t="str">
            <v>No</v>
          </cell>
          <cell r="D165">
            <v>2</v>
          </cell>
          <cell r="E165">
            <v>12</v>
          </cell>
          <cell r="F165">
            <v>370100</v>
          </cell>
          <cell r="G165">
            <v>42186</v>
          </cell>
          <cell r="H165">
            <v>42551</v>
          </cell>
          <cell r="I165">
            <v>1</v>
          </cell>
          <cell r="J165">
            <v>2446039</v>
          </cell>
          <cell r="K165">
            <v>5463071</v>
          </cell>
          <cell r="L165">
            <v>0</v>
          </cell>
          <cell r="M165">
            <v>18343773</v>
          </cell>
          <cell r="N165">
            <v>9186015</v>
          </cell>
          <cell r="O165">
            <v>35438898</v>
          </cell>
          <cell r="P165">
            <v>11510344</v>
          </cell>
          <cell r="R165">
            <v>2446039</v>
          </cell>
          <cell r="S165">
            <v>5463071</v>
          </cell>
          <cell r="T165">
            <v>0</v>
          </cell>
          <cell r="U165">
            <v>18343773</v>
          </cell>
          <cell r="V165">
            <v>9186015</v>
          </cell>
          <cell r="X165">
            <v>35438898</v>
          </cell>
          <cell r="Z165">
            <v>35438898</v>
          </cell>
          <cell r="AA165">
            <v>11510344</v>
          </cell>
          <cell r="AC165">
            <v>35438898</v>
          </cell>
          <cell r="AD165">
            <v>2568832.0453373012</v>
          </cell>
          <cell r="AE165">
            <v>8941511.9546626993</v>
          </cell>
          <cell r="AF165">
            <v>7909110</v>
          </cell>
          <cell r="AG165">
            <v>27529788</v>
          </cell>
          <cell r="AH165">
            <v>0</v>
          </cell>
          <cell r="AI165">
            <v>11510344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T165">
            <v>0</v>
          </cell>
          <cell r="AU165">
            <v>0</v>
          </cell>
          <cell r="AV165">
            <v>0</v>
          </cell>
          <cell r="AW165">
            <v>0</v>
          </cell>
          <cell r="AX165">
            <v>0</v>
          </cell>
          <cell r="AY165">
            <v>0</v>
          </cell>
        </row>
        <row r="166">
          <cell r="A166" t="str">
            <v>100818200B</v>
          </cell>
          <cell r="B166" t="str">
            <v>LINDSAY MUNICIPAL HOSPITAL</v>
          </cell>
          <cell r="C166" t="str">
            <v>Yes</v>
          </cell>
          <cell r="D166">
            <v>2</v>
          </cell>
          <cell r="E166">
            <v>12</v>
          </cell>
          <cell r="F166">
            <v>370214</v>
          </cell>
          <cell r="G166">
            <v>42186</v>
          </cell>
          <cell r="H166">
            <v>42551</v>
          </cell>
          <cell r="I166">
            <v>1</v>
          </cell>
          <cell r="J166">
            <v>2479071</v>
          </cell>
          <cell r="K166">
            <v>4638895</v>
          </cell>
          <cell r="L166">
            <v>0</v>
          </cell>
          <cell r="M166">
            <v>2914880</v>
          </cell>
          <cell r="N166">
            <v>1525791</v>
          </cell>
          <cell r="O166">
            <v>11558637</v>
          </cell>
          <cell r="P166">
            <v>11705947</v>
          </cell>
          <cell r="R166">
            <v>2479071</v>
          </cell>
          <cell r="S166">
            <v>4638895</v>
          </cell>
          <cell r="T166">
            <v>0</v>
          </cell>
          <cell r="U166">
            <v>2914880</v>
          </cell>
          <cell r="V166">
            <v>1525791</v>
          </cell>
          <cell r="X166">
            <v>11558637</v>
          </cell>
          <cell r="Z166">
            <v>11558637</v>
          </cell>
          <cell r="AA166">
            <v>11705947</v>
          </cell>
          <cell r="AC166">
            <v>11558637</v>
          </cell>
          <cell r="AD166">
            <v>7208681.5031739473</v>
          </cell>
          <cell r="AE166">
            <v>4497265.4968260527</v>
          </cell>
          <cell r="AF166">
            <v>7117966</v>
          </cell>
          <cell r="AG166">
            <v>4440671</v>
          </cell>
          <cell r="AH166">
            <v>0</v>
          </cell>
          <cell r="AI166">
            <v>11705947</v>
          </cell>
          <cell r="AJ166">
            <v>0</v>
          </cell>
          <cell r="AK166">
            <v>0</v>
          </cell>
          <cell r="AL166">
            <v>1122365.8456851034</v>
          </cell>
          <cell r="AM166">
            <v>986052.97</v>
          </cell>
          <cell r="AN166">
            <v>0</v>
          </cell>
          <cell r="AO166">
            <v>6456393.7520966809</v>
          </cell>
          <cell r="AP166">
            <v>0</v>
          </cell>
          <cell r="AQ166">
            <v>0</v>
          </cell>
          <cell r="AR166">
            <v>6456393.7520966809</v>
          </cell>
          <cell r="AT166">
            <v>136312.87568510341</v>
          </cell>
          <cell r="AU166">
            <v>0</v>
          </cell>
          <cell r="AV166">
            <v>63573.905074541166</v>
          </cell>
          <cell r="AW166">
            <v>0</v>
          </cell>
          <cell r="AX166">
            <v>0</v>
          </cell>
          <cell r="AY166">
            <v>63573.905074541166</v>
          </cell>
        </row>
        <row r="167">
          <cell r="A167" t="str">
            <v>100700160A</v>
          </cell>
          <cell r="B167" t="str">
            <v>SAYRE MEMORIAL HOSPITAL</v>
          </cell>
          <cell r="C167" t="str">
            <v>Yes</v>
          </cell>
          <cell r="D167">
            <v>2</v>
          </cell>
          <cell r="E167">
            <v>12</v>
          </cell>
          <cell r="F167">
            <v>370103</v>
          </cell>
          <cell r="G167">
            <v>42186</v>
          </cell>
          <cell r="H167">
            <v>42551</v>
          </cell>
          <cell r="I167">
            <v>1</v>
          </cell>
          <cell r="J167">
            <v>1073716</v>
          </cell>
          <cell r="K167">
            <v>1484547</v>
          </cell>
          <cell r="L167">
            <v>0</v>
          </cell>
          <cell r="M167">
            <v>4912351</v>
          </cell>
          <cell r="N167">
            <v>0</v>
          </cell>
          <cell r="O167">
            <v>7560823</v>
          </cell>
          <cell r="P167">
            <v>1763255</v>
          </cell>
          <cell r="R167">
            <v>1073716</v>
          </cell>
          <cell r="S167">
            <v>1484547</v>
          </cell>
          <cell r="T167">
            <v>0</v>
          </cell>
          <cell r="U167">
            <v>4912351</v>
          </cell>
          <cell r="V167">
            <v>0</v>
          </cell>
          <cell r="X167">
            <v>7470614</v>
          </cell>
          <cell r="Z167">
            <v>7560823</v>
          </cell>
          <cell r="AA167">
            <v>1763255</v>
          </cell>
          <cell r="AC167">
            <v>7470614</v>
          </cell>
          <cell r="AD167">
            <v>596610.98085023277</v>
          </cell>
          <cell r="AE167">
            <v>1145606.4323295229</v>
          </cell>
          <cell r="AF167">
            <v>2558263</v>
          </cell>
          <cell r="AG167">
            <v>4912351</v>
          </cell>
          <cell r="AH167">
            <v>0</v>
          </cell>
          <cell r="AI167">
            <v>1742217.4131797557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T167">
            <v>0</v>
          </cell>
          <cell r="AU167">
            <v>0</v>
          </cell>
          <cell r="AV167">
            <v>174202.49807879329</v>
          </cell>
          <cell r="AW167">
            <v>0</v>
          </cell>
          <cell r="AX167">
            <v>0</v>
          </cell>
          <cell r="AY167">
            <v>174202.49807879329</v>
          </cell>
        </row>
        <row r="169">
          <cell r="AJ169">
            <v>30632006.916017268</v>
          </cell>
          <cell r="AM169">
            <v>40031101.18999999</v>
          </cell>
          <cell r="AN169">
            <v>1.0000000000000002</v>
          </cell>
          <cell r="AO169">
            <v>50235232.970328726</v>
          </cell>
          <cell r="AP169">
            <v>53003794</v>
          </cell>
          <cell r="AQ169">
            <v>608350</v>
          </cell>
          <cell r="AR169">
            <v>-3376911.0296712667</v>
          </cell>
          <cell r="AT169">
            <v>30968018.448186971</v>
          </cell>
          <cell r="AU169">
            <v>1.0000000000000002</v>
          </cell>
          <cell r="AV169">
            <v>18966349.400624488</v>
          </cell>
          <cell r="AW169">
            <v>13027647.205479452</v>
          </cell>
          <cell r="AX169">
            <v>6517827</v>
          </cell>
          <cell r="AY169">
            <v>-579124.80485496297</v>
          </cell>
        </row>
        <row r="170">
          <cell r="AJ170">
            <v>219741259.96111816</v>
          </cell>
          <cell r="AM170">
            <v>44223209.99999997</v>
          </cell>
          <cell r="AT170">
            <v>35873083.682437904</v>
          </cell>
        </row>
        <row r="172">
          <cell r="AN172" t="str">
            <v>Inpatient NSGO Pool</v>
          </cell>
          <cell r="AP172">
            <v>53003794.855550453</v>
          </cell>
          <cell r="AU172" t="str">
            <v>Outpatient NSGO Pool</v>
          </cell>
          <cell r="AW172">
            <v>13027647.570137622</v>
          </cell>
        </row>
        <row r="173">
          <cell r="AN173" t="str">
            <v>Recycled NSGO Pool</v>
          </cell>
          <cell r="AP173">
            <v>26874.280000000002</v>
          </cell>
          <cell r="AU173" t="str">
            <v>Recycled Outpatient NSGO Pool</v>
          </cell>
          <cell r="AW173">
            <v>51683.44</v>
          </cell>
        </row>
        <row r="177">
          <cell r="AL177" t="str">
            <v>Totals</v>
          </cell>
          <cell r="AM177">
            <v>574989324.9849999</v>
          </cell>
          <cell r="AO177">
            <v>367896068.64836156</v>
          </cell>
          <cell r="AP177">
            <v>390673429</v>
          </cell>
          <cell r="AQ177">
            <v>1697800</v>
          </cell>
          <cell r="AR177">
            <v>-24475160.351638645</v>
          </cell>
          <cell r="AT177">
            <v>247555453.18181619</v>
          </cell>
          <cell r="AV177">
            <v>105213284.25028114</v>
          </cell>
          <cell r="AW177">
            <v>92806626.205479458</v>
          </cell>
          <cell r="AX177">
            <v>18653230</v>
          </cell>
          <cell r="AY177">
            <v>-6246571.9551983252</v>
          </cell>
        </row>
        <row r="181">
          <cell r="AN181" t="str">
            <v>Total New Inpatient Payments</v>
          </cell>
          <cell r="AP181">
            <v>392371229</v>
          </cell>
          <cell r="AU181" t="str">
            <v>Total New Outpatient Payments</v>
          </cell>
          <cell r="AW181">
            <v>111459856.20547946</v>
          </cell>
        </row>
      </sheetData>
      <sheetData sheetId="3">
        <row r="14">
          <cell r="D14">
            <v>0.80804454985821828</v>
          </cell>
        </row>
        <row r="15">
          <cell r="D15">
            <v>0.19195545014178172</v>
          </cell>
        </row>
        <row r="19">
          <cell r="D19">
            <v>0.1356728949257511</v>
          </cell>
          <cell r="F19">
            <v>0.14037410060116029</v>
          </cell>
        </row>
      </sheetData>
      <sheetData sheetId="4">
        <row r="1">
          <cell r="A1" t="str">
            <v>Provider ID</v>
          </cell>
          <cell r="B1" t="str">
            <v>Combined Provider ID</v>
          </cell>
          <cell r="C1" t="str">
            <v>Combined Provider ID</v>
          </cell>
          <cell r="D1" t="str">
            <v>Combined Provider ID</v>
          </cell>
          <cell r="E1" t="str">
            <v>Spec</v>
          </cell>
          <cell r="F1" t="str">
            <v>﻿Billing Full Name</v>
          </cell>
          <cell r="G1" t="str">
            <v>Billing City/St/Zip Code</v>
          </cell>
          <cell r="H1" t="str">
            <v>Zip Code</v>
          </cell>
          <cell r="I1" t="str">
            <v>Ownership Ind</v>
          </cell>
          <cell r="J1" t="str">
            <v>Use DRG UPL Not Cost</v>
          </cell>
        </row>
        <row r="2">
          <cell r="A2" t="str">
            <v>100700720A</v>
          </cell>
          <cell r="E2" t="str">
            <v>010</v>
          </cell>
          <cell r="F2" t="str">
            <v>CHOCTAW MEMORIAL HOSPITAL</v>
          </cell>
          <cell r="G2" t="str">
            <v>HUGO,OK 74743-0000</v>
          </cell>
          <cell r="H2" t="str">
            <v>74743</v>
          </cell>
          <cell r="I2" t="str">
            <v>NSGO</v>
          </cell>
          <cell r="J2" t="str">
            <v>Yes</v>
          </cell>
        </row>
        <row r="3">
          <cell r="A3" t="str">
            <v>100749570S</v>
          </cell>
          <cell r="B3" t="str">
            <v>100749570Y</v>
          </cell>
          <cell r="C3" t="str">
            <v>100749570Z</v>
          </cell>
          <cell r="E3" t="str">
            <v>010</v>
          </cell>
          <cell r="F3" t="str">
            <v>COMANCHE CO MEM HSP</v>
          </cell>
          <cell r="G3" t="str">
            <v>LAWTON,OK 73505-6332</v>
          </cell>
          <cell r="H3" t="str">
            <v>73505</v>
          </cell>
          <cell r="I3" t="str">
            <v>NSGO</v>
          </cell>
          <cell r="J3" t="str">
            <v>Yes</v>
          </cell>
        </row>
        <row r="4">
          <cell r="A4" t="str">
            <v>100700730A</v>
          </cell>
          <cell r="E4" t="str">
            <v>010</v>
          </cell>
          <cell r="F4" t="str">
            <v>EASTERN OKLAHOMA MEDICAL CENTER</v>
          </cell>
          <cell r="G4" t="str">
            <v>POTEAU,OK 74953-</v>
          </cell>
          <cell r="H4" t="str">
            <v>74953</v>
          </cell>
          <cell r="I4" t="str">
            <v>NSGO</v>
          </cell>
          <cell r="J4" t="str">
            <v>Yes</v>
          </cell>
        </row>
        <row r="5">
          <cell r="A5" t="str">
            <v>100700880A</v>
          </cell>
          <cell r="E5" t="str">
            <v>010</v>
          </cell>
          <cell r="F5" t="str">
            <v>ELKVIEW GEN HSP</v>
          </cell>
          <cell r="G5" t="str">
            <v>HOBART,OK 73651-</v>
          </cell>
          <cell r="H5" t="str">
            <v>73651</v>
          </cell>
          <cell r="I5" t="str">
            <v>NSGO</v>
          </cell>
          <cell r="J5" t="str">
            <v>Yes</v>
          </cell>
        </row>
        <row r="6">
          <cell r="A6" t="str">
            <v>100700820A</v>
          </cell>
          <cell r="E6" t="str">
            <v>010</v>
          </cell>
          <cell r="F6" t="str">
            <v>GRADY MEMORIAL HOSPITAL</v>
          </cell>
          <cell r="G6" t="str">
            <v>CHICKASHA,OK 73018-2738</v>
          </cell>
          <cell r="H6" t="str">
            <v>73018</v>
          </cell>
          <cell r="I6" t="str">
            <v>NSGO</v>
          </cell>
          <cell r="J6" t="str">
            <v>Yes</v>
          </cell>
        </row>
        <row r="7">
          <cell r="A7" t="str">
            <v>100700780B</v>
          </cell>
          <cell r="E7" t="str">
            <v>014</v>
          </cell>
          <cell r="F7" t="str">
            <v>HARMON MEM HSP</v>
          </cell>
          <cell r="G7" t="str">
            <v>HOLLIS,OK 73550-2032</v>
          </cell>
          <cell r="H7" t="str">
            <v>73550</v>
          </cell>
          <cell r="I7" t="str">
            <v>NSGO</v>
          </cell>
          <cell r="J7" t="str">
            <v>Yes</v>
          </cell>
        </row>
        <row r="8">
          <cell r="A8" t="str">
            <v>100699350A</v>
          </cell>
          <cell r="E8" t="str">
            <v>010</v>
          </cell>
          <cell r="F8" t="str">
            <v>JACKSON CO MEM HSP</v>
          </cell>
          <cell r="G8" t="str">
            <v>ALTUS,OK 73521-</v>
          </cell>
          <cell r="H8" t="str">
            <v>73521</v>
          </cell>
          <cell r="I8" t="str">
            <v>NSGO</v>
          </cell>
          <cell r="J8" t="str">
            <v>Yes</v>
          </cell>
        </row>
        <row r="9">
          <cell r="A9" t="str">
            <v>100700860A</v>
          </cell>
          <cell r="E9" t="str">
            <v>010</v>
          </cell>
          <cell r="F9" t="str">
            <v>LATIMER CO GEN HSP</v>
          </cell>
          <cell r="G9" t="str">
            <v>WILBURTON,OK 74578-</v>
          </cell>
          <cell r="H9" t="str">
            <v>74578</v>
          </cell>
          <cell r="I9" t="str">
            <v>NSGO</v>
          </cell>
          <cell r="J9" t="str">
            <v>Yes</v>
          </cell>
        </row>
        <row r="10">
          <cell r="A10" t="str">
            <v>100818200B</v>
          </cell>
          <cell r="E10" t="str">
            <v>010</v>
          </cell>
          <cell r="F10" t="str">
            <v>LINDSAY MUNICIPAL HOSPITAL</v>
          </cell>
          <cell r="G10" t="str">
            <v>LINDSAY,OK 73052-0888</v>
          </cell>
          <cell r="H10" t="str">
            <v>73052</v>
          </cell>
          <cell r="I10" t="str">
            <v>NSGO</v>
          </cell>
          <cell r="J10" t="str">
            <v>Yes</v>
          </cell>
        </row>
        <row r="11">
          <cell r="A11" t="str">
            <v>100710530D</v>
          </cell>
          <cell r="E11" t="str">
            <v>010</v>
          </cell>
          <cell r="F11" t="str">
            <v>MCALESTER REGIONAL</v>
          </cell>
          <cell r="G11" t="str">
            <v>MCALESTER,OK 74502-</v>
          </cell>
          <cell r="H11" t="str">
            <v>74502</v>
          </cell>
          <cell r="I11" t="str">
            <v>NSGO</v>
          </cell>
          <cell r="J11" t="str">
            <v>Yes</v>
          </cell>
        </row>
        <row r="12">
          <cell r="A12" t="str">
            <v>100699630A</v>
          </cell>
          <cell r="E12" t="str">
            <v>010</v>
          </cell>
          <cell r="F12" t="str">
            <v>MEMORIAL HOSPITAL OF TEXAS COUNTY</v>
          </cell>
          <cell r="G12" t="str">
            <v>GUYMON,OK 73942-0520</v>
          </cell>
          <cell r="H12" t="str">
            <v>73942</v>
          </cell>
          <cell r="I12" t="str">
            <v>NSGO</v>
          </cell>
          <cell r="J12" t="str">
            <v>Yes</v>
          </cell>
        </row>
        <row r="13">
          <cell r="A13" t="str">
            <v>100700690A</v>
          </cell>
          <cell r="B13" t="str">
            <v>100700690Q</v>
          </cell>
          <cell r="C13" t="str">
            <v>100700690R</v>
          </cell>
          <cell r="E13" t="str">
            <v>010</v>
          </cell>
          <cell r="F13" t="str">
            <v>NORMAN REGIONAL HOSPITAL</v>
          </cell>
          <cell r="G13" t="str">
            <v>NORMAN,OK 73071-</v>
          </cell>
          <cell r="H13" t="str">
            <v>73071</v>
          </cell>
          <cell r="I13" t="str">
            <v>NSGO</v>
          </cell>
          <cell r="J13" t="str">
            <v>Yes</v>
          </cell>
        </row>
        <row r="14">
          <cell r="A14" t="str">
            <v>100700680A</v>
          </cell>
          <cell r="B14" t="str">
            <v>100700680I</v>
          </cell>
          <cell r="E14" t="str">
            <v>010</v>
          </cell>
          <cell r="F14" t="str">
            <v>NORTHEASTERN HEALTH SYSTEM</v>
          </cell>
          <cell r="G14" t="str">
            <v>TAHLEQUAH,OK 74464-1008</v>
          </cell>
          <cell r="H14" t="str">
            <v>74464</v>
          </cell>
          <cell r="I14" t="str">
            <v>NSGO</v>
          </cell>
          <cell r="J14" t="str">
            <v>Yes</v>
          </cell>
        </row>
        <row r="15">
          <cell r="A15" t="str">
            <v>100699890A</v>
          </cell>
          <cell r="E15" t="str">
            <v>010</v>
          </cell>
          <cell r="F15" t="str">
            <v>PAULS VALLEY GENERAL HOSPITAL</v>
          </cell>
          <cell r="G15" t="str">
            <v>PAULS VALLEY,OK 73075-</v>
          </cell>
          <cell r="H15" t="str">
            <v>73075</v>
          </cell>
          <cell r="I15" t="str">
            <v>NSGO</v>
          </cell>
          <cell r="J15" t="str">
            <v>Yes</v>
          </cell>
        </row>
        <row r="16">
          <cell r="A16" t="str">
            <v>100700900A</v>
          </cell>
          <cell r="E16" t="str">
            <v>010</v>
          </cell>
          <cell r="F16" t="str">
            <v>PERRY MEM HSP AUTH</v>
          </cell>
          <cell r="G16" t="str">
            <v>PERRY,OK 73077-5021</v>
          </cell>
          <cell r="H16" t="str">
            <v>73077</v>
          </cell>
          <cell r="I16" t="str">
            <v>NSGO</v>
          </cell>
          <cell r="J16" t="str">
            <v>Yes</v>
          </cell>
        </row>
        <row r="17">
          <cell r="A17" t="str">
            <v>100699900A</v>
          </cell>
          <cell r="E17" t="str">
            <v>010</v>
          </cell>
          <cell r="F17" t="str">
            <v>PURCELL MUNICIPAL HOSPITAL</v>
          </cell>
          <cell r="G17" t="str">
            <v>PURCELL,OK 73080-9998</v>
          </cell>
          <cell r="H17" t="str">
            <v>73080</v>
          </cell>
          <cell r="I17" t="str">
            <v>NSGO</v>
          </cell>
          <cell r="J17" t="str">
            <v>Yes</v>
          </cell>
        </row>
        <row r="18">
          <cell r="A18" t="str">
            <v>100700770A</v>
          </cell>
          <cell r="E18" t="str">
            <v>010</v>
          </cell>
          <cell r="F18" t="str">
            <v>PUSHMATAHA HSP</v>
          </cell>
          <cell r="G18" t="str">
            <v>ANTLERS,OK 74523-</v>
          </cell>
          <cell r="H18" t="str">
            <v>74523</v>
          </cell>
          <cell r="I18" t="str">
            <v>NSGO</v>
          </cell>
          <cell r="J18" t="str">
            <v>Yes</v>
          </cell>
        </row>
        <row r="19">
          <cell r="A19" t="str">
            <v>100700190A</v>
          </cell>
          <cell r="E19" t="str">
            <v>010</v>
          </cell>
          <cell r="F19" t="str">
            <v>SEQUOYAH COUNTY CITY OF SALLISAW HOSPITAL AUTHORIT</v>
          </cell>
          <cell r="G19" t="str">
            <v>SALLISAW,OK 74955-2811</v>
          </cell>
          <cell r="H19" t="str">
            <v>74955</v>
          </cell>
          <cell r="I19" t="str">
            <v>NSGO</v>
          </cell>
          <cell r="J19" t="str">
            <v>Yes</v>
          </cell>
        </row>
        <row r="20">
          <cell r="A20" t="str">
            <v>100699830A</v>
          </cell>
          <cell r="E20" t="str">
            <v>010</v>
          </cell>
          <cell r="F20" t="str">
            <v>SHARE MEMORIAL HOSPITAL</v>
          </cell>
          <cell r="G20" t="str">
            <v>ALVA,OK 73717-3618</v>
          </cell>
          <cell r="H20" t="str">
            <v>73717</v>
          </cell>
          <cell r="I20" t="str">
            <v>NSGO</v>
          </cell>
          <cell r="J20" t="str">
            <v>Yes</v>
          </cell>
        </row>
        <row r="21">
          <cell r="A21" t="str">
            <v>100699950A</v>
          </cell>
          <cell r="E21" t="str">
            <v>010</v>
          </cell>
          <cell r="F21" t="str">
            <v>STILLWATER MEDICAL CENTER</v>
          </cell>
          <cell r="G21" t="str">
            <v>STILLWATER,OK 74074-4399</v>
          </cell>
          <cell r="H21" t="str">
            <v>74074</v>
          </cell>
          <cell r="I21" t="str">
            <v>NSGO</v>
          </cell>
          <cell r="J21" t="str">
            <v>Yes</v>
          </cell>
        </row>
        <row r="22">
          <cell r="A22" t="str">
            <v>200100890B</v>
          </cell>
          <cell r="E22" t="str">
            <v>010</v>
          </cell>
          <cell r="F22" t="str">
            <v>WAGONER COMMUNITY HOSPITAL</v>
          </cell>
          <cell r="G22" t="str">
            <v>WAGONER,OK 74467-</v>
          </cell>
          <cell r="H22" t="str">
            <v>74467</v>
          </cell>
          <cell r="I22" t="str">
            <v>NSGO</v>
          </cell>
          <cell r="J22" t="str">
            <v>Yes</v>
          </cell>
        </row>
        <row r="25">
          <cell r="A25" t="str">
            <v>200439230A</v>
          </cell>
          <cell r="E25" t="str">
            <v>010</v>
          </cell>
          <cell r="F25" t="str">
            <v>AHS SOUTHCREST HOSPITAL, LLC</v>
          </cell>
          <cell r="G25" t="str">
            <v>TULSA,OK 74133-5716</v>
          </cell>
          <cell r="H25" t="str">
            <v>74133</v>
          </cell>
          <cell r="I25" t="str">
            <v>Private</v>
          </cell>
          <cell r="J25" t="str">
            <v>Yes</v>
          </cell>
        </row>
        <row r="26">
          <cell r="A26" t="str">
            <v>100699370A</v>
          </cell>
          <cell r="B26" t="str">
            <v>100699370E</v>
          </cell>
          <cell r="E26" t="str">
            <v>010</v>
          </cell>
          <cell r="F26" t="str">
            <v>ALLIANCEHEALTH DEACONESS</v>
          </cell>
          <cell r="G26" t="str">
            <v>OKLAHOMA CITY,OK 73112-</v>
          </cell>
          <cell r="H26" t="str">
            <v>73112</v>
          </cell>
          <cell r="I26" t="str">
            <v>Private</v>
          </cell>
          <cell r="J26" t="str">
            <v>Yes</v>
          </cell>
        </row>
        <row r="27">
          <cell r="A27" t="str">
            <v>100696610B</v>
          </cell>
          <cell r="E27" t="str">
            <v>010</v>
          </cell>
          <cell r="F27" t="str">
            <v>ALLIANCEHEALTH DURANT</v>
          </cell>
          <cell r="G27" t="str">
            <v>DURANT,OK 74701-</v>
          </cell>
          <cell r="H27" t="str">
            <v>74701</v>
          </cell>
          <cell r="I27" t="str">
            <v>Private</v>
          </cell>
          <cell r="J27" t="str">
            <v>Yes</v>
          </cell>
        </row>
        <row r="28">
          <cell r="A28" t="str">
            <v>200102450A</v>
          </cell>
          <cell r="E28" t="str">
            <v>010</v>
          </cell>
          <cell r="F28" t="str">
            <v>BAILEY MEDICAL CENTER LLC</v>
          </cell>
          <cell r="G28" t="str">
            <v>OWASSO,OK 74055-6655</v>
          </cell>
          <cell r="H28" t="str">
            <v>74055</v>
          </cell>
          <cell r="I28" t="str">
            <v>Private</v>
          </cell>
          <cell r="J28" t="str">
            <v>Yes</v>
          </cell>
        </row>
        <row r="29">
          <cell r="A29" t="str">
            <v>200668710A</v>
          </cell>
          <cell r="B29" t="str">
            <v>100700340A</v>
          </cell>
          <cell r="E29" t="str">
            <v>010</v>
          </cell>
          <cell r="F29" t="str">
            <v>BLACKWELL REGIONAL HOSPITAL</v>
          </cell>
          <cell r="G29" t="str">
            <v>BLACKWELL,OK 74631-0000</v>
          </cell>
          <cell r="H29" t="str">
            <v>74631</v>
          </cell>
          <cell r="I29" t="str">
            <v>Private</v>
          </cell>
          <cell r="J29" t="str">
            <v>Yes</v>
          </cell>
        </row>
        <row r="30">
          <cell r="A30" t="str">
            <v>200573000A</v>
          </cell>
          <cell r="B30" t="str">
            <v>200272140B</v>
          </cell>
          <cell r="E30" t="str">
            <v>010</v>
          </cell>
          <cell r="F30" t="str">
            <v>BRISTOW ENDEAVOR HEALTHCARE, LLC</v>
          </cell>
          <cell r="G30" t="str">
            <v>BRISTOW,OK 74010-2301</v>
          </cell>
          <cell r="H30" t="str">
            <v>74010</v>
          </cell>
          <cell r="I30" t="str">
            <v>Private</v>
          </cell>
          <cell r="J30" t="str">
            <v>Yes</v>
          </cell>
        </row>
        <row r="31">
          <cell r="A31" t="str">
            <v>100700010G</v>
          </cell>
          <cell r="E31" t="str">
            <v>010</v>
          </cell>
          <cell r="F31" t="str">
            <v>CLINTON HMA LLC</v>
          </cell>
          <cell r="G31" t="str">
            <v>CLINTON,OK 73601-3117</v>
          </cell>
          <cell r="H31" t="str">
            <v>73601</v>
          </cell>
          <cell r="I31" t="str">
            <v>Private</v>
          </cell>
          <cell r="J31" t="str">
            <v>Yes</v>
          </cell>
        </row>
        <row r="32">
          <cell r="A32" t="str">
            <v>100700120A</v>
          </cell>
          <cell r="B32" t="str">
            <v>100700120N</v>
          </cell>
          <cell r="E32" t="str">
            <v>010</v>
          </cell>
          <cell r="F32" t="str">
            <v>DUNCAN REGIONAL HOSPITAL</v>
          </cell>
          <cell r="G32" t="str">
            <v>DUNCAN,OK 73533-</v>
          </cell>
          <cell r="H32" t="str">
            <v>73533</v>
          </cell>
          <cell r="I32" t="str">
            <v>Private</v>
          </cell>
          <cell r="J32" t="str">
            <v>Yes</v>
          </cell>
        </row>
        <row r="33">
          <cell r="A33" t="str">
            <v>100699410A</v>
          </cell>
          <cell r="E33" t="str">
            <v>010</v>
          </cell>
          <cell r="F33" t="str">
            <v>GREAT PLAINS REGIONAL MEDICAL CENTER</v>
          </cell>
          <cell r="G33" t="str">
            <v>ELK CITY,OK 73644-5113</v>
          </cell>
          <cell r="H33" t="str">
            <v>73644</v>
          </cell>
          <cell r="I33" t="str">
            <v>Private</v>
          </cell>
          <cell r="J33" t="str">
            <v>Yes</v>
          </cell>
        </row>
        <row r="34">
          <cell r="A34" t="str">
            <v>200045700C</v>
          </cell>
          <cell r="B34" t="str">
            <v>200045700D</v>
          </cell>
          <cell r="E34" t="str">
            <v>010</v>
          </cell>
          <cell r="F34" t="str">
            <v>HENRYETTA MEDICAL CENTER</v>
          </cell>
          <cell r="G34" t="str">
            <v>HENRYETTA,OK 74437-6908</v>
          </cell>
          <cell r="H34" t="str">
            <v>74437</v>
          </cell>
          <cell r="I34" t="str">
            <v>Private</v>
          </cell>
          <cell r="J34" t="str">
            <v>Yes</v>
          </cell>
        </row>
        <row r="35">
          <cell r="A35" t="str">
            <v>200435950A</v>
          </cell>
          <cell r="B35" t="str">
            <v>200435950B</v>
          </cell>
          <cell r="E35" t="str">
            <v>010</v>
          </cell>
          <cell r="F35" t="str">
            <v>HILLCREST HOSPITAL CLAREMORE</v>
          </cell>
          <cell r="G35" t="str">
            <v>CLAREMORE,OK 74017-3058</v>
          </cell>
          <cell r="H35" t="str">
            <v>74017</v>
          </cell>
          <cell r="I35" t="str">
            <v>Private</v>
          </cell>
          <cell r="J35" t="str">
            <v>Yes</v>
          </cell>
        </row>
        <row r="36">
          <cell r="A36" t="str">
            <v>200044190A</v>
          </cell>
          <cell r="B36" t="str">
            <v>200044190D</v>
          </cell>
          <cell r="E36" t="str">
            <v>010</v>
          </cell>
          <cell r="F36" t="str">
            <v>HILLCREST HOSPITAL CUSHING</v>
          </cell>
          <cell r="G36" t="str">
            <v>CUSHING,OK 74023-</v>
          </cell>
          <cell r="H36" t="str">
            <v>74023</v>
          </cell>
          <cell r="I36" t="str">
            <v>Private</v>
          </cell>
          <cell r="J36" t="str">
            <v>Yes</v>
          </cell>
        </row>
        <row r="37">
          <cell r="A37" t="str">
            <v>200044210A</v>
          </cell>
          <cell r="B37" t="str">
            <v>200044210B</v>
          </cell>
          <cell r="E37" t="str">
            <v>010</v>
          </cell>
          <cell r="F37" t="str">
            <v>HILLCREST MEDICAL CENTER</v>
          </cell>
          <cell r="G37" t="str">
            <v>TULSA,OK 74104-4012</v>
          </cell>
          <cell r="H37" t="str">
            <v>74104</v>
          </cell>
          <cell r="I37" t="str">
            <v>Private</v>
          </cell>
          <cell r="J37" t="str">
            <v>Yes</v>
          </cell>
        </row>
        <row r="38">
          <cell r="A38" t="str">
            <v>100806400C</v>
          </cell>
          <cell r="E38" t="str">
            <v>010</v>
          </cell>
          <cell r="F38" t="str">
            <v>INTEGRIS BAPTIST MEDICAL C</v>
          </cell>
          <cell r="G38" t="str">
            <v>OKLAHOMA CITY,OK 73112-</v>
          </cell>
          <cell r="H38" t="str">
            <v>73112</v>
          </cell>
          <cell r="I38" t="str">
            <v>Private</v>
          </cell>
          <cell r="J38" t="str">
            <v>Yes</v>
          </cell>
        </row>
        <row r="39">
          <cell r="A39" t="str">
            <v>100699500A</v>
          </cell>
          <cell r="E39" t="str">
            <v>010</v>
          </cell>
          <cell r="F39" t="str">
            <v>INTEGRIS BASS MEM BAP</v>
          </cell>
          <cell r="G39" t="str">
            <v>ENID,OK 73701-</v>
          </cell>
          <cell r="H39" t="str">
            <v>73701</v>
          </cell>
          <cell r="I39" t="str">
            <v>Private</v>
          </cell>
          <cell r="J39" t="str">
            <v>Yes</v>
          </cell>
        </row>
        <row r="40">
          <cell r="A40" t="str">
            <v>100700610A</v>
          </cell>
          <cell r="E40" t="str">
            <v>010</v>
          </cell>
          <cell r="F40" t="str">
            <v>INTEGRIS CANADIAN VALLEY HOSPITAL</v>
          </cell>
          <cell r="G40" t="str">
            <v>YUKON,OK 73099-</v>
          </cell>
          <cell r="H40" t="str">
            <v>73099</v>
          </cell>
          <cell r="I40" t="str">
            <v>Private</v>
          </cell>
          <cell r="J40" t="str">
            <v>Yes</v>
          </cell>
        </row>
        <row r="41">
          <cell r="A41" t="str">
            <v>100699700A</v>
          </cell>
          <cell r="E41" t="str">
            <v>010</v>
          </cell>
          <cell r="F41" t="str">
            <v>INTEGRIS GROVE HOSPITAL</v>
          </cell>
          <cell r="G41" t="str">
            <v>GROVE,OK 74344-5304</v>
          </cell>
          <cell r="H41" t="str">
            <v>74344</v>
          </cell>
          <cell r="I41" t="str">
            <v>Private</v>
          </cell>
          <cell r="J41" t="str">
            <v>Yes</v>
          </cell>
        </row>
        <row r="42">
          <cell r="A42" t="str">
            <v>200405550A</v>
          </cell>
          <cell r="E42" t="str">
            <v>010</v>
          </cell>
          <cell r="F42" t="str">
            <v>INTEGRIS HEALTH EDMOND, INC.</v>
          </cell>
          <cell r="G42" t="str">
            <v>EDMOND,OK 73034-8864</v>
          </cell>
          <cell r="H42" t="str">
            <v>73034</v>
          </cell>
          <cell r="I42" t="str">
            <v>Private</v>
          </cell>
          <cell r="J42" t="str">
            <v>Yes</v>
          </cell>
        </row>
        <row r="43">
          <cell r="A43" t="str">
            <v>100699440A</v>
          </cell>
          <cell r="B43" t="str">
            <v>100699440N</v>
          </cell>
          <cell r="E43" t="str">
            <v>010</v>
          </cell>
          <cell r="F43" t="str">
            <v>INTEGRIS MIAMI HOSPITAL</v>
          </cell>
          <cell r="G43" t="str">
            <v>MIAMI,OK 74354-</v>
          </cell>
          <cell r="H43" t="str">
            <v>74354</v>
          </cell>
          <cell r="I43" t="str">
            <v>Private</v>
          </cell>
          <cell r="J43" t="str">
            <v>Yes</v>
          </cell>
        </row>
        <row r="44">
          <cell r="A44" t="str">
            <v>100700200A</v>
          </cell>
          <cell r="B44" t="str">
            <v>100700200R</v>
          </cell>
          <cell r="C44" t="str">
            <v>100700200S</v>
          </cell>
          <cell r="E44" t="str">
            <v>010</v>
          </cell>
          <cell r="F44" t="str">
            <v>INTEGRIS SOUTHWEST MEDICAL</v>
          </cell>
          <cell r="G44" t="str">
            <v>OKLAHOMA CITY,OK 73109-</v>
          </cell>
          <cell r="H44" t="str">
            <v>73109</v>
          </cell>
          <cell r="I44" t="str">
            <v>Private</v>
          </cell>
          <cell r="J44" t="str">
            <v>Yes</v>
          </cell>
        </row>
        <row r="45">
          <cell r="A45" t="str">
            <v>100699490A</v>
          </cell>
          <cell r="B45" t="str">
            <v>100699490K</v>
          </cell>
          <cell r="C45" t="str">
            <v>100699490J</v>
          </cell>
          <cell r="E45" t="str">
            <v>010</v>
          </cell>
          <cell r="F45" t="str">
            <v>JANE PHILLIPS EP HSP</v>
          </cell>
          <cell r="G45" t="str">
            <v>BARTLESVILLE,OK 74006-</v>
          </cell>
          <cell r="H45" t="str">
            <v>74006</v>
          </cell>
          <cell r="I45" t="str">
            <v>Private</v>
          </cell>
          <cell r="J45" t="str">
            <v>Yes</v>
          </cell>
        </row>
        <row r="46">
          <cell r="A46" t="str">
            <v>100699420A</v>
          </cell>
          <cell r="E46" t="str">
            <v>010</v>
          </cell>
          <cell r="F46" t="str">
            <v>KAY COUNTY OKLAHOMA HOSPITAL</v>
          </cell>
          <cell r="G46" t="str">
            <v>PONCA CITY,OK 74601-</v>
          </cell>
          <cell r="H46" t="str">
            <v>74601</v>
          </cell>
          <cell r="I46" t="str">
            <v>Private</v>
          </cell>
          <cell r="J46" t="str">
            <v>Yes</v>
          </cell>
        </row>
        <row r="47">
          <cell r="A47" t="str">
            <v>100700440A</v>
          </cell>
          <cell r="B47" t="str">
            <v>100700440F</v>
          </cell>
          <cell r="E47" t="str">
            <v>014</v>
          </cell>
          <cell r="F47" t="str">
            <v>MARSHALL COUNTY HMA LLC</v>
          </cell>
          <cell r="G47" t="str">
            <v>MADILL,OK 73446-0604</v>
          </cell>
          <cell r="H47" t="str">
            <v>73446</v>
          </cell>
          <cell r="I47" t="str">
            <v>Private</v>
          </cell>
          <cell r="J47" t="str">
            <v>Yes</v>
          </cell>
        </row>
        <row r="48">
          <cell r="A48" t="str">
            <v>200735850A</v>
          </cell>
          <cell r="E48" t="str">
            <v>010</v>
          </cell>
          <cell r="F48" t="str">
            <v>HILLCREST HOSPITAL PRYOR (MAYES COUNTY HMA LLC) (INTEGRIS MAYES COUNTY MEDICAL CENTER)</v>
          </cell>
          <cell r="G48" t="str">
            <v>PRYOR,OK 74361-4211</v>
          </cell>
          <cell r="H48" t="str">
            <v>74361</v>
          </cell>
          <cell r="I48" t="str">
            <v>Private</v>
          </cell>
          <cell r="J48" t="str">
            <v>Yes</v>
          </cell>
        </row>
        <row r="49">
          <cell r="A49" t="str">
            <v>100700920A</v>
          </cell>
          <cell r="E49" t="str">
            <v>010</v>
          </cell>
          <cell r="F49" t="str">
            <v>MCCURTAIN MEM HSP</v>
          </cell>
          <cell r="G49" t="str">
            <v>IDABEL,OK 74745-7300</v>
          </cell>
          <cell r="H49" t="str">
            <v>74745</v>
          </cell>
          <cell r="I49" t="str">
            <v>Private</v>
          </cell>
          <cell r="J49" t="str">
            <v>Yes</v>
          </cell>
        </row>
        <row r="50">
          <cell r="A50" t="str">
            <v>100700030A</v>
          </cell>
          <cell r="B50" t="str">
            <v>100700030I</v>
          </cell>
          <cell r="E50" t="str">
            <v>010</v>
          </cell>
          <cell r="F50" t="str">
            <v>MEMORIAL HOSPITAL</v>
          </cell>
          <cell r="G50" t="str">
            <v>STILWELL,OK 74960-</v>
          </cell>
          <cell r="H50" t="str">
            <v>74960</v>
          </cell>
          <cell r="I50" t="str">
            <v>Private</v>
          </cell>
          <cell r="J50" t="str">
            <v>Yes</v>
          </cell>
        </row>
        <row r="51">
          <cell r="A51" t="str">
            <v>100699390A</v>
          </cell>
          <cell r="E51" t="str">
            <v>010</v>
          </cell>
          <cell r="F51" t="str">
            <v>MERCY HEALTH CENTER</v>
          </cell>
          <cell r="G51" t="str">
            <v>OKLAHOMA CITY,OK 73120-8362</v>
          </cell>
          <cell r="H51" t="str">
            <v>73120</v>
          </cell>
          <cell r="I51" t="str">
            <v>Private</v>
          </cell>
          <cell r="J51" t="str">
            <v>Yes</v>
          </cell>
        </row>
        <row r="52">
          <cell r="A52" t="str">
            <v>200509290A</v>
          </cell>
          <cell r="B52" t="str">
            <v>200509290E</v>
          </cell>
          <cell r="E52" t="str">
            <v>010</v>
          </cell>
          <cell r="F52" t="str">
            <v>MERCY HOSPITAL ADA, INC.</v>
          </cell>
          <cell r="G52" t="str">
            <v>ADA,OK 74820-4610</v>
          </cell>
          <cell r="H52" t="str">
            <v>74820</v>
          </cell>
          <cell r="I52" t="str">
            <v>Private</v>
          </cell>
          <cell r="J52" t="str">
            <v>Yes</v>
          </cell>
        </row>
        <row r="53">
          <cell r="A53" t="str">
            <v>100262320C</v>
          </cell>
          <cell r="B53" t="str">
            <v>100262320G</v>
          </cell>
          <cell r="E53" t="str">
            <v>010</v>
          </cell>
          <cell r="F53" t="str">
            <v>MERCY HOSPITAL ARDMORE</v>
          </cell>
          <cell r="G53" t="str">
            <v>ARDMORE,OK 73401-</v>
          </cell>
          <cell r="H53" t="str">
            <v>73401</v>
          </cell>
          <cell r="I53" t="str">
            <v>Private</v>
          </cell>
          <cell r="J53" t="str">
            <v>Yes</v>
          </cell>
        </row>
        <row r="54">
          <cell r="A54" t="str">
            <v>200320810D</v>
          </cell>
          <cell r="E54" t="str">
            <v>010</v>
          </cell>
          <cell r="F54" t="str">
            <v>MERCY HOSPITAL EL RENO INC</v>
          </cell>
          <cell r="G54" t="str">
            <v>EL RENO,OK 73036-2109</v>
          </cell>
          <cell r="H54" t="str">
            <v>73036</v>
          </cell>
          <cell r="I54" t="str">
            <v>Private</v>
          </cell>
          <cell r="J54" t="str">
            <v>Yes</v>
          </cell>
        </row>
        <row r="55">
          <cell r="A55" t="str">
            <v>100700490A</v>
          </cell>
          <cell r="B55" t="str">
            <v>100700490I</v>
          </cell>
          <cell r="E55" t="str">
            <v>010</v>
          </cell>
          <cell r="F55" t="str">
            <v>MIDWEST REGIONAL MEDICAL</v>
          </cell>
          <cell r="G55" t="str">
            <v>MIDWEST CITY,OK 73110-</v>
          </cell>
          <cell r="H55" t="str">
            <v>73110</v>
          </cell>
          <cell r="I55" t="str">
            <v>Private</v>
          </cell>
          <cell r="J55" t="str">
            <v>Yes</v>
          </cell>
        </row>
        <row r="56">
          <cell r="A56" t="str">
            <v>100699360A</v>
          </cell>
          <cell r="E56" t="str">
            <v>010</v>
          </cell>
          <cell r="F56" t="str">
            <v>NEWMAN MEMORIAL HSP</v>
          </cell>
          <cell r="G56" t="str">
            <v>SHATTUCK,OK 73858-</v>
          </cell>
          <cell r="H56" t="str">
            <v>73858</v>
          </cell>
          <cell r="I56" t="str">
            <v>Private</v>
          </cell>
          <cell r="J56" t="str">
            <v>Yes</v>
          </cell>
        </row>
        <row r="57">
          <cell r="A57" t="str">
            <v>200035670C</v>
          </cell>
          <cell r="E57" t="str">
            <v>010</v>
          </cell>
          <cell r="F57" t="str">
            <v>NORTHWEST SURGICAL HOSPITAL</v>
          </cell>
          <cell r="G57" t="str">
            <v>OKLAHOMA CITY,OK 73120-4419</v>
          </cell>
          <cell r="H57" t="str">
            <v>73120</v>
          </cell>
          <cell r="I57" t="str">
            <v>Private</v>
          </cell>
          <cell r="J57" t="str">
            <v>Yes</v>
          </cell>
        </row>
        <row r="58">
          <cell r="A58" t="str">
            <v>200280620A</v>
          </cell>
          <cell r="E58" t="str">
            <v>010</v>
          </cell>
          <cell r="F58" t="str">
            <v>OKLAHOMA HEART HOSPITAL</v>
          </cell>
          <cell r="G58" t="str">
            <v>OKLAHOMA CITY,OK 73135-2610</v>
          </cell>
          <cell r="H58" t="str">
            <v>73135</v>
          </cell>
          <cell r="I58" t="str">
            <v>Private</v>
          </cell>
          <cell r="J58" t="str">
            <v>Yes</v>
          </cell>
        </row>
        <row r="59">
          <cell r="A59" t="str">
            <v>200242900A</v>
          </cell>
          <cell r="E59" t="str">
            <v>010</v>
          </cell>
          <cell r="F59" t="str">
            <v>OKLAHOMA STATE UNIVERSITY MEDICAL CENTER</v>
          </cell>
          <cell r="G59" t="str">
            <v>TULSA,OK 74127-</v>
          </cell>
          <cell r="H59" t="str">
            <v>74127</v>
          </cell>
          <cell r="I59" t="str">
            <v>Private</v>
          </cell>
          <cell r="J59" t="str">
            <v>Yes</v>
          </cell>
        </row>
        <row r="60">
          <cell r="A60" t="str">
            <v>100689210U</v>
          </cell>
          <cell r="E60" t="str">
            <v>010</v>
          </cell>
          <cell r="F60" t="str">
            <v>OU MEDICAL CENTER</v>
          </cell>
          <cell r="G60" t="str">
            <v>OKLAHOMA CITY,OK 73104-</v>
          </cell>
          <cell r="H60" t="str">
            <v>73104</v>
          </cell>
          <cell r="I60" t="str">
            <v>Private</v>
          </cell>
          <cell r="J60" t="str">
            <v>Yes</v>
          </cell>
        </row>
        <row r="61">
          <cell r="A61" t="str">
            <v>100699570A</v>
          </cell>
          <cell r="B61" t="str">
            <v>100699570N</v>
          </cell>
          <cell r="E61" t="str">
            <v>010</v>
          </cell>
          <cell r="F61" t="str">
            <v>SAINT FRANCIS HOSPITAL</v>
          </cell>
          <cell r="G61" t="str">
            <v>TULSA,OK 74136-0001</v>
          </cell>
          <cell r="H61" t="str">
            <v>74136</v>
          </cell>
          <cell r="I61" t="str">
            <v>Private</v>
          </cell>
          <cell r="J61" t="str">
            <v>Yes</v>
          </cell>
        </row>
        <row r="62">
          <cell r="A62" t="str">
            <v>200700900A</v>
          </cell>
          <cell r="B62" t="str">
            <v>100700630G</v>
          </cell>
          <cell r="C62" t="str">
            <v>100700630A</v>
          </cell>
          <cell r="D62" t="str">
            <v>100700630H</v>
          </cell>
          <cell r="E62" t="str">
            <v>010</v>
          </cell>
          <cell r="F62" t="str">
            <v>SAINT FRANCIS REGIONAL SERVICES INC</v>
          </cell>
          <cell r="G62" t="str">
            <v>MUSKOGEE,OK 74401-5075</v>
          </cell>
          <cell r="H62" t="str">
            <v>74401</v>
          </cell>
          <cell r="I62" t="str">
            <v>Private</v>
          </cell>
          <cell r="J62" t="str">
            <v>Yes</v>
          </cell>
        </row>
        <row r="63">
          <cell r="A63" t="str">
            <v>100700450A</v>
          </cell>
          <cell r="E63" t="str">
            <v>014</v>
          </cell>
          <cell r="F63" t="str">
            <v>SEILING MUNICIPAL HOSPITAL</v>
          </cell>
          <cell r="G63" t="str">
            <v>SEILING,OK 73663-</v>
          </cell>
          <cell r="H63" t="str">
            <v>73663</v>
          </cell>
          <cell r="I63" t="str">
            <v>Private</v>
          </cell>
          <cell r="J63" t="str">
            <v>Yes</v>
          </cell>
        </row>
        <row r="64">
          <cell r="A64" t="str">
            <v>200196450C</v>
          </cell>
          <cell r="E64" t="str">
            <v>010</v>
          </cell>
          <cell r="F64" t="str">
            <v>SEMINOLE HMA LLC</v>
          </cell>
          <cell r="G64" t="str">
            <v>SEMINOLE,OK 74868-1917</v>
          </cell>
          <cell r="H64" t="str">
            <v>74868</v>
          </cell>
          <cell r="I64" t="str">
            <v>Private</v>
          </cell>
          <cell r="J64" t="str">
            <v>Yes</v>
          </cell>
        </row>
        <row r="65">
          <cell r="A65" t="str">
            <v>100697950B</v>
          </cell>
          <cell r="B65" t="str">
            <v>100697950I</v>
          </cell>
          <cell r="C65" t="str">
            <v>100697950H</v>
          </cell>
          <cell r="E65" t="str">
            <v>010</v>
          </cell>
          <cell r="F65" t="str">
            <v>SOUTHWESTERN MEDICAL CENTER</v>
          </cell>
          <cell r="G65" t="str">
            <v>LAWTON,OK 73505-9635</v>
          </cell>
          <cell r="H65" t="str">
            <v>73505</v>
          </cell>
          <cell r="I65" t="str">
            <v>Private</v>
          </cell>
          <cell r="J65" t="str">
            <v>Yes</v>
          </cell>
        </row>
        <row r="66">
          <cell r="A66" t="str">
            <v>100699540A</v>
          </cell>
          <cell r="B66" t="str">
            <v>100699540T</v>
          </cell>
          <cell r="C66" t="str">
            <v>100699540U</v>
          </cell>
          <cell r="E66" t="str">
            <v>010</v>
          </cell>
          <cell r="F66" t="str">
            <v>ST ANTHONY HSP</v>
          </cell>
          <cell r="G66" t="str">
            <v>OKLAHOMA CITY,OK 73102-1036</v>
          </cell>
          <cell r="H66" t="str">
            <v>73102</v>
          </cell>
          <cell r="I66" t="str">
            <v>Private</v>
          </cell>
          <cell r="J66" t="str">
            <v>Yes</v>
          </cell>
        </row>
        <row r="67">
          <cell r="A67" t="str">
            <v>200310990A</v>
          </cell>
          <cell r="E67" t="str">
            <v>010</v>
          </cell>
          <cell r="F67" t="str">
            <v>ST JOHN BROKEN ARROW, INC</v>
          </cell>
          <cell r="G67" t="str">
            <v>BROKEN ARROW,OK 74012-4900</v>
          </cell>
          <cell r="H67" t="str">
            <v>74012</v>
          </cell>
          <cell r="I67" t="str">
            <v>Private</v>
          </cell>
          <cell r="J67" t="str">
            <v>Yes</v>
          </cell>
        </row>
        <row r="68">
          <cell r="A68" t="str">
            <v>100699400A</v>
          </cell>
          <cell r="B68" t="str">
            <v>100699400I</v>
          </cell>
          <cell r="E68" t="str">
            <v>010</v>
          </cell>
          <cell r="F68" t="str">
            <v>ST JOHN MED CTR</v>
          </cell>
          <cell r="G68" t="str">
            <v>TULSA,OK 74104-6520</v>
          </cell>
          <cell r="H68" t="str">
            <v>74104</v>
          </cell>
          <cell r="I68" t="str">
            <v>Private</v>
          </cell>
          <cell r="J68" t="str">
            <v>Yes</v>
          </cell>
        </row>
        <row r="69">
          <cell r="A69" t="str">
            <v>200106410A</v>
          </cell>
          <cell r="E69" t="str">
            <v>010</v>
          </cell>
          <cell r="F69" t="str">
            <v>ST JOHN OWASSO</v>
          </cell>
          <cell r="G69" t="str">
            <v>OWASSO,OK 74055-4600</v>
          </cell>
          <cell r="H69" t="str">
            <v>74055</v>
          </cell>
          <cell r="I69" t="str">
            <v>Private</v>
          </cell>
          <cell r="J69" t="str">
            <v>Yes</v>
          </cell>
        </row>
        <row r="70">
          <cell r="A70" t="str">
            <v>100690020A</v>
          </cell>
          <cell r="B70" t="str">
            <v>100690020C</v>
          </cell>
          <cell r="E70" t="str">
            <v>010</v>
          </cell>
          <cell r="F70" t="str">
            <v>ST MARY'S REGIONAL CTR</v>
          </cell>
          <cell r="G70" t="str">
            <v>ENID,OK 73701-</v>
          </cell>
          <cell r="H70" t="str">
            <v>73701</v>
          </cell>
          <cell r="I70" t="str">
            <v>Private</v>
          </cell>
          <cell r="J70" t="str">
            <v>Yes</v>
          </cell>
        </row>
        <row r="71">
          <cell r="A71" t="str">
            <v>200292720A</v>
          </cell>
          <cell r="E71" t="str">
            <v>010</v>
          </cell>
          <cell r="F71" t="str">
            <v>SUMMIT MEDICAL CENTER, LLC</v>
          </cell>
          <cell r="G71" t="str">
            <v>EDMOND,OK 73013-3023</v>
          </cell>
          <cell r="H71" t="str">
            <v>73013</v>
          </cell>
          <cell r="I71" t="str">
            <v>Private</v>
          </cell>
          <cell r="J71" t="str">
            <v>Yes</v>
          </cell>
        </row>
        <row r="72">
          <cell r="A72" t="str">
            <v>100740840B</v>
          </cell>
          <cell r="E72" t="str">
            <v>010</v>
          </cell>
          <cell r="F72" t="str">
            <v>UNITY HEALTH CENTER</v>
          </cell>
          <cell r="G72" t="str">
            <v>SHAWNEE,OK 74804-1743</v>
          </cell>
          <cell r="H72" t="str">
            <v>74804</v>
          </cell>
          <cell r="I72" t="str">
            <v>Private</v>
          </cell>
          <cell r="J72" t="str">
            <v>Yes</v>
          </cell>
        </row>
        <row r="73">
          <cell r="A73" t="str">
            <v>200019120A</v>
          </cell>
          <cell r="E73" t="str">
            <v>010</v>
          </cell>
          <cell r="F73" t="str">
            <v>WOODWARD HEALTH SYSTEM LLC</v>
          </cell>
          <cell r="G73" t="str">
            <v>WOODWARD,OK 73801-2448</v>
          </cell>
          <cell r="H73" t="str">
            <v>73801</v>
          </cell>
          <cell r="I73" t="str">
            <v>Private</v>
          </cell>
          <cell r="J73" t="str">
            <v>Yes</v>
          </cell>
        </row>
        <row r="74">
          <cell r="A74" t="str">
            <v>200702430B</v>
          </cell>
          <cell r="B74" t="str">
            <v>100261400B</v>
          </cell>
          <cell r="C74" t="str">
            <v>100261400G</v>
          </cell>
          <cell r="D74" t="str">
            <v>200702430C</v>
          </cell>
          <cell r="E74" t="str">
            <v>010</v>
          </cell>
          <cell r="F74" t="str">
            <v>SAINT FRANCIS HOSPITAL VINITA</v>
          </cell>
          <cell r="G74" t="str">
            <v>VINITA,OK 74301-1422</v>
          </cell>
          <cell r="H74" t="str">
            <v>74301</v>
          </cell>
          <cell r="I74" t="str">
            <v xml:space="preserve">Private </v>
          </cell>
          <cell r="J74" t="str">
            <v>Yes</v>
          </cell>
        </row>
        <row r="75">
          <cell r="A75" t="str">
            <v>200080160A</v>
          </cell>
          <cell r="E75" t="str">
            <v>010</v>
          </cell>
          <cell r="F75" t="str">
            <v>CHG CORNERSTONE HOSPITAL OF OKLAHOMA - SHAWNEE</v>
          </cell>
          <cell r="G75" t="str">
            <v>SHAWNEE,OK 74801-</v>
          </cell>
          <cell r="H75" t="str">
            <v>74801</v>
          </cell>
          <cell r="I75" t="str">
            <v>Private - LTCH</v>
          </cell>
          <cell r="J75" t="str">
            <v>Yes</v>
          </cell>
        </row>
        <row r="76">
          <cell r="A76" t="str">
            <v>200119790A</v>
          </cell>
          <cell r="E76" t="str">
            <v>010</v>
          </cell>
          <cell r="F76" t="str">
            <v>CORNERSTONE HOSPITAL OF OKLAHOMA - MUSKOGEE</v>
          </cell>
          <cell r="G76" t="str">
            <v>MUSKOGEE,OK 74403-4916</v>
          </cell>
          <cell r="H76" t="str">
            <v>74403</v>
          </cell>
          <cell r="I76" t="str">
            <v>Private - LTCH</v>
          </cell>
          <cell r="J76" t="str">
            <v>Yes</v>
          </cell>
        </row>
        <row r="77">
          <cell r="A77" t="str">
            <v>100806400X</v>
          </cell>
          <cell r="E77" t="str">
            <v>010</v>
          </cell>
          <cell r="F77" t="str">
            <v>WILLOW VIEW HOSP</v>
          </cell>
          <cell r="G77" t="str">
            <v>SPENCER,OK 73084-</v>
          </cell>
          <cell r="H77" t="str">
            <v>73084</v>
          </cell>
          <cell r="I77" t="str">
            <v>Private - MH</v>
          </cell>
          <cell r="J77" t="str">
            <v>Yes</v>
          </cell>
        </row>
        <row r="78">
          <cell r="A78" t="str">
            <v>100746230B</v>
          </cell>
          <cell r="E78" t="str">
            <v>010</v>
          </cell>
          <cell r="F78" t="str">
            <v>COMMUNITY HOSPITAL</v>
          </cell>
          <cell r="G78" t="str">
            <v>OKLAHOMA CITY,OK 73159-7900</v>
          </cell>
          <cell r="H78" t="str">
            <v>73159</v>
          </cell>
          <cell r="I78" t="str">
            <v>Private - Sp</v>
          </cell>
          <cell r="J78" t="str">
            <v>Yes</v>
          </cell>
        </row>
        <row r="79">
          <cell r="A79" t="str">
            <v>100745350B</v>
          </cell>
          <cell r="E79" t="str">
            <v>010</v>
          </cell>
          <cell r="F79" t="str">
            <v>LAKESIDE WOMENS CENTER OF</v>
          </cell>
          <cell r="G79" t="str">
            <v>OKLAHOMA CITY,OK 73120-</v>
          </cell>
          <cell r="H79" t="str">
            <v>73120</v>
          </cell>
          <cell r="I79" t="str">
            <v>Private - Sp</v>
          </cell>
          <cell r="J79" t="str">
            <v>Yes</v>
          </cell>
        </row>
        <row r="80">
          <cell r="A80" t="str">
            <v>200069370A</v>
          </cell>
          <cell r="E80" t="str">
            <v>010</v>
          </cell>
          <cell r="F80" t="str">
            <v>MCBRIDE CLINIC ORTHOPEDIC HOSPITAL</v>
          </cell>
          <cell r="G80" t="str">
            <v>OKLAHOMA CITY,OK 73114-7408</v>
          </cell>
          <cell r="H80" t="str">
            <v>73114</v>
          </cell>
          <cell r="I80" t="str">
            <v>Private - Sp</v>
          </cell>
          <cell r="J80" t="str">
            <v>Yes</v>
          </cell>
        </row>
        <row r="81">
          <cell r="A81" t="str">
            <v>200066700A</v>
          </cell>
          <cell r="E81" t="str">
            <v>010</v>
          </cell>
          <cell r="F81" t="str">
            <v>OKLAHOMA CENTER FOR ORTHOPAEDIC &amp; MULTI SPECIALTY</v>
          </cell>
          <cell r="G81" t="str">
            <v>OKLAHOMA CITY,OK 73139-</v>
          </cell>
          <cell r="H81" t="str">
            <v>73139</v>
          </cell>
          <cell r="I81" t="str">
            <v>Private - Sp</v>
          </cell>
          <cell r="J81" t="str">
            <v>Yes</v>
          </cell>
        </row>
        <row r="82">
          <cell r="A82" t="str">
            <v>200009170A</v>
          </cell>
          <cell r="E82" t="str">
            <v>010</v>
          </cell>
          <cell r="F82" t="str">
            <v>OKLAHOMA HEART HOSPITAL LLC</v>
          </cell>
          <cell r="G82" t="str">
            <v>OKLAHOMA CITY,OK 73120-8382</v>
          </cell>
          <cell r="H82" t="str">
            <v>73120</v>
          </cell>
          <cell r="I82" t="str">
            <v>Private - Sp</v>
          </cell>
          <cell r="J82" t="str">
            <v>Yes</v>
          </cell>
        </row>
        <row r="83">
          <cell r="A83" t="str">
            <v>100747140B</v>
          </cell>
          <cell r="E83" t="str">
            <v>010</v>
          </cell>
          <cell r="F83" t="str">
            <v>OKLAHOMA SPINE HOSPITAL</v>
          </cell>
          <cell r="G83" t="str">
            <v>OKLAHOMA CITY,OK 73134-6012</v>
          </cell>
          <cell r="H83" t="str">
            <v>73134</v>
          </cell>
          <cell r="I83" t="str">
            <v>Private - Sp</v>
          </cell>
          <cell r="J83" t="str">
            <v>Yes</v>
          </cell>
        </row>
        <row r="84">
          <cell r="A84" t="str">
            <v>100748450B</v>
          </cell>
          <cell r="E84" t="str">
            <v>010</v>
          </cell>
          <cell r="F84" t="str">
            <v>ORTHOPEDIC HOSPITAL OF OKLAHOMA</v>
          </cell>
          <cell r="G84" t="str">
            <v>TULSA,OK 74137-</v>
          </cell>
          <cell r="H84" t="str">
            <v>74137</v>
          </cell>
          <cell r="I84" t="str">
            <v>Private - Sp</v>
          </cell>
          <cell r="J84" t="str">
            <v>Yes</v>
          </cell>
        </row>
        <row r="85">
          <cell r="A85" t="str">
            <v>200031310A</v>
          </cell>
          <cell r="E85" t="str">
            <v>010</v>
          </cell>
          <cell r="F85" t="str">
            <v>SAINT FRANCIS HOSPITAL SOUTH</v>
          </cell>
          <cell r="G85" t="str">
            <v>TULSA,OK 74133-</v>
          </cell>
          <cell r="H85" t="str">
            <v>74133</v>
          </cell>
          <cell r="I85" t="str">
            <v>Private - Sp</v>
          </cell>
          <cell r="J85" t="str">
            <v>Yes</v>
          </cell>
        </row>
        <row r="86">
          <cell r="A86" t="str">
            <v>100700530A</v>
          </cell>
          <cell r="E86" t="str">
            <v>010</v>
          </cell>
          <cell r="F86" t="str">
            <v>SURGICAL HOSPITAL OF OKLAHOMA LLC</v>
          </cell>
          <cell r="G86" t="str">
            <v>OKLAHOMA CITY,OK 73129-0000</v>
          </cell>
          <cell r="H86" t="str">
            <v>73129</v>
          </cell>
          <cell r="I86" t="str">
            <v>Private - Sp</v>
          </cell>
          <cell r="J86" t="str">
            <v>Yes</v>
          </cell>
        </row>
        <row r="87">
          <cell r="A87" t="str">
            <v>200006260A</v>
          </cell>
          <cell r="E87" t="str">
            <v>010</v>
          </cell>
          <cell r="F87" t="str">
            <v>TULSA SPINE HOSPITAL</v>
          </cell>
          <cell r="G87" t="str">
            <v>TULSA,OK 74132-</v>
          </cell>
          <cell r="H87" t="str">
            <v>74132</v>
          </cell>
          <cell r="I87" t="str">
            <v>Private - Sp</v>
          </cell>
          <cell r="J87" t="str">
            <v>Yes</v>
          </cell>
        </row>
        <row r="88">
          <cell r="A88" t="str">
            <v>200347120A</v>
          </cell>
          <cell r="E88" t="str">
            <v>010</v>
          </cell>
          <cell r="F88" t="str">
            <v>LTAC HOSPITAL OF EDMOND, LLC</v>
          </cell>
          <cell r="G88" t="str">
            <v>EDMOND,OK 73034-0000</v>
          </cell>
          <cell r="H88" t="str">
            <v>73034</v>
          </cell>
          <cell r="I88" t="str">
            <v>Private - LTCH</v>
          </cell>
          <cell r="J88" t="str">
            <v>Yes</v>
          </cell>
        </row>
        <row r="89">
          <cell r="A89" t="str">
            <v>100689350A</v>
          </cell>
          <cell r="E89" t="str">
            <v>010</v>
          </cell>
          <cell r="F89" t="str">
            <v>SELECT SPECIALTY HOSPITAL - OK</v>
          </cell>
          <cell r="G89" t="str">
            <v>OKLAHOMA CITY,OK 73112-</v>
          </cell>
          <cell r="H89" t="str">
            <v>73112</v>
          </cell>
          <cell r="I89" t="str">
            <v>Private - LTCH</v>
          </cell>
          <cell r="J89" t="str">
            <v>Yes</v>
          </cell>
        </row>
        <row r="90">
          <cell r="A90" t="str">
            <v>200224040B</v>
          </cell>
          <cell r="E90" t="str">
            <v>010</v>
          </cell>
          <cell r="F90" t="str">
            <v>SELECT SPECIALTY HOSPITAL-TULSA MIDTOWN</v>
          </cell>
          <cell r="G90" t="str">
            <v>TULSA,OK 74120-5418</v>
          </cell>
          <cell r="H90" t="str">
            <v>74120</v>
          </cell>
          <cell r="I90" t="str">
            <v>Private - LTCH</v>
          </cell>
          <cell r="J90" t="str">
            <v>Yes</v>
          </cell>
        </row>
        <row r="91">
          <cell r="A91" t="str">
            <v>100724700C</v>
          </cell>
          <cell r="E91" t="str">
            <v>010</v>
          </cell>
          <cell r="F91" t="str">
            <v>SPECIALTY HOSPITAL OF MIDWEST CITY</v>
          </cell>
          <cell r="G91" t="str">
            <v>MIDWEST CITY,OK 73110-8518</v>
          </cell>
          <cell r="H91" t="str">
            <v>73110</v>
          </cell>
          <cell r="I91" t="str">
            <v>Private - LTCH</v>
          </cell>
          <cell r="J91" t="str">
            <v>Yes</v>
          </cell>
        </row>
        <row r="92">
          <cell r="A92" t="str">
            <v>200265330A</v>
          </cell>
          <cell r="E92" t="str">
            <v>010</v>
          </cell>
          <cell r="F92" t="str">
            <v>NORTHEAST OKLAHOMA EYE INSTITUTE LLC</v>
          </cell>
          <cell r="G92" t="str">
            <v>TULSA,OK 74137-4200</v>
          </cell>
          <cell r="H92" t="str">
            <v>74137</v>
          </cell>
          <cell r="I92" t="str">
            <v>Private - Sp</v>
          </cell>
          <cell r="J92" t="str">
            <v>Yes</v>
          </cell>
        </row>
        <row r="93">
          <cell r="A93" t="str">
            <v>200108340A</v>
          </cell>
          <cell r="E93" t="str">
            <v>010</v>
          </cell>
          <cell r="F93" t="str">
            <v>ONECORE HEALTH</v>
          </cell>
          <cell r="G93" t="str">
            <v>OKLAHOMA CITY,OK 73109-</v>
          </cell>
          <cell r="H93" t="str">
            <v>73109</v>
          </cell>
          <cell r="I93" t="str">
            <v>Private - Sp</v>
          </cell>
          <cell r="J93" t="str">
            <v>Yes</v>
          </cell>
        </row>
        <row r="94">
          <cell r="A94" t="str">
            <v>200518600A</v>
          </cell>
          <cell r="E94" t="str">
            <v>010</v>
          </cell>
          <cell r="F94" t="str">
            <v>PAM SPECIALTY HOSPITAL OF TULSA</v>
          </cell>
          <cell r="G94" t="str">
            <v>TULSA,OK 74145-</v>
          </cell>
          <cell r="H94" t="str">
            <v>74145</v>
          </cell>
          <cell r="I94" t="str">
            <v>Private - Sp</v>
          </cell>
          <cell r="J94" t="str">
            <v>Yes</v>
          </cell>
        </row>
        <row r="95">
          <cell r="A95" t="str">
            <v>200530140A</v>
          </cell>
          <cell r="E95" t="str">
            <v>010</v>
          </cell>
          <cell r="F95" t="str">
            <v>TULSA - AMG SPECIALTY HOSPITAL</v>
          </cell>
          <cell r="G95" t="str">
            <v>TULSA,OK 74137-4200</v>
          </cell>
          <cell r="H95" t="str">
            <v>74137</v>
          </cell>
          <cell r="I95" t="str">
            <v>Private - Sp</v>
          </cell>
          <cell r="J95" t="str">
            <v>Yes</v>
          </cell>
        </row>
      </sheetData>
      <sheetData sheetId="5" refreshError="1"/>
      <sheetData sheetId="6">
        <row r="2">
          <cell r="A2" t="str">
            <v xml:space="preserve">Billing ID </v>
          </cell>
          <cell r="B2" t="str">
            <v>Combined Provider ID</v>
          </cell>
          <cell r="C2" t="str">
            <v>Combined Provider ID</v>
          </cell>
          <cell r="D2" t="str">
            <v>Combined Provider ID</v>
          </cell>
          <cell r="E2" t="str">
            <v>﻿Spec</v>
          </cell>
          <cell r="F2" t="str">
            <v>Use DRG UPL Not Cost</v>
          </cell>
        </row>
        <row r="3">
          <cell r="A3" t="str">
            <v>100700790A</v>
          </cell>
          <cell r="E3" t="str">
            <v>014</v>
          </cell>
          <cell r="F3" t="str">
            <v>No</v>
          </cell>
        </row>
        <row r="4">
          <cell r="A4" t="str">
            <v>100262850D</v>
          </cell>
          <cell r="E4" t="str">
            <v>014</v>
          </cell>
          <cell r="F4" t="str">
            <v>No</v>
          </cell>
        </row>
        <row r="5">
          <cell r="A5" t="str">
            <v>100700760A</v>
          </cell>
          <cell r="E5" t="str">
            <v>014</v>
          </cell>
          <cell r="F5" t="str">
            <v>No</v>
          </cell>
        </row>
        <row r="6">
          <cell r="A6" t="str">
            <v>100699690A</v>
          </cell>
          <cell r="E6" t="str">
            <v>014</v>
          </cell>
          <cell r="F6" t="str">
            <v>No</v>
          </cell>
        </row>
        <row r="7">
          <cell r="A7" t="str">
            <v>100700720A</v>
          </cell>
          <cell r="E7" t="str">
            <v>010</v>
          </cell>
          <cell r="F7" t="str">
            <v>Yes</v>
          </cell>
        </row>
        <row r="8">
          <cell r="A8" t="str">
            <v>100700740A</v>
          </cell>
          <cell r="E8" t="str">
            <v>014</v>
          </cell>
          <cell r="F8" t="str">
            <v>No</v>
          </cell>
        </row>
        <row r="9">
          <cell r="A9" t="str">
            <v>200234090B</v>
          </cell>
          <cell r="E9" t="str">
            <v>014</v>
          </cell>
          <cell r="F9" t="str">
            <v>No</v>
          </cell>
        </row>
        <row r="10">
          <cell r="A10" t="str">
            <v>100749570S</v>
          </cell>
          <cell r="B10" t="str">
            <v>100749570Y</v>
          </cell>
          <cell r="C10" t="str">
            <v>100749570Z</v>
          </cell>
          <cell r="E10" t="str">
            <v>010</v>
          </cell>
          <cell r="F10" t="str">
            <v>Yes</v>
          </cell>
        </row>
        <row r="11">
          <cell r="A11" t="str">
            <v>100819200B</v>
          </cell>
          <cell r="E11" t="str">
            <v>014</v>
          </cell>
          <cell r="F11" t="str">
            <v>No</v>
          </cell>
        </row>
        <row r="12">
          <cell r="A12" t="str">
            <v>100700730A</v>
          </cell>
          <cell r="E12" t="str">
            <v>010</v>
          </cell>
          <cell r="F12" t="str">
            <v>Yes</v>
          </cell>
        </row>
        <row r="13">
          <cell r="A13" t="str">
            <v>100700880A</v>
          </cell>
          <cell r="E13" t="str">
            <v>010</v>
          </cell>
          <cell r="F13" t="str">
            <v>Yes</v>
          </cell>
        </row>
        <row r="14">
          <cell r="A14" t="str">
            <v>100700800A</v>
          </cell>
          <cell r="E14" t="str">
            <v>014</v>
          </cell>
          <cell r="F14" t="str">
            <v>No</v>
          </cell>
        </row>
        <row r="15">
          <cell r="A15" t="str">
            <v>100700820A</v>
          </cell>
          <cell r="E15" t="str">
            <v>010</v>
          </cell>
          <cell r="F15" t="str">
            <v>Yes</v>
          </cell>
        </row>
        <row r="16">
          <cell r="A16" t="str">
            <v>100700780B</v>
          </cell>
          <cell r="E16" t="str">
            <v>014</v>
          </cell>
          <cell r="F16" t="str">
            <v>Yes</v>
          </cell>
        </row>
        <row r="17">
          <cell r="A17" t="str">
            <v>100699660A</v>
          </cell>
          <cell r="E17" t="str">
            <v>014</v>
          </cell>
          <cell r="F17" t="str">
            <v>No</v>
          </cell>
        </row>
        <row r="18">
          <cell r="A18" t="str">
            <v>200539880B</v>
          </cell>
          <cell r="E18" t="str">
            <v>014</v>
          </cell>
          <cell r="F18" t="str">
            <v>No</v>
          </cell>
        </row>
        <row r="19">
          <cell r="A19" t="str">
            <v>100699350A</v>
          </cell>
          <cell r="E19" t="str">
            <v>010</v>
          </cell>
          <cell r="F19" t="str">
            <v>Yes</v>
          </cell>
        </row>
        <row r="20">
          <cell r="A20" t="str">
            <v>100700120Q</v>
          </cell>
          <cell r="E20" t="str">
            <v>014</v>
          </cell>
          <cell r="F20" t="str">
            <v>No</v>
          </cell>
        </row>
        <row r="21">
          <cell r="A21" t="str">
            <v>100700860A</v>
          </cell>
          <cell r="E21" t="str">
            <v>010</v>
          </cell>
          <cell r="F21" t="str">
            <v>Yes</v>
          </cell>
        </row>
        <row r="22">
          <cell r="A22" t="str">
            <v>100818200B</v>
          </cell>
          <cell r="E22" t="str">
            <v>010</v>
          </cell>
          <cell r="F22" t="str">
            <v>Yes</v>
          </cell>
        </row>
        <row r="23">
          <cell r="A23" t="str">
            <v>100710530D</v>
          </cell>
          <cell r="E23" t="str">
            <v>010</v>
          </cell>
          <cell r="F23" t="str">
            <v>Yes</v>
          </cell>
        </row>
        <row r="24">
          <cell r="A24" t="str">
            <v>100699630A</v>
          </cell>
          <cell r="E24" t="str">
            <v>010</v>
          </cell>
          <cell r="F24" t="str">
            <v>Yes</v>
          </cell>
        </row>
        <row r="25">
          <cell r="A25" t="str">
            <v>100699960A</v>
          </cell>
          <cell r="E25" t="str">
            <v>014</v>
          </cell>
          <cell r="F25" t="str">
            <v>No</v>
          </cell>
        </row>
        <row r="26">
          <cell r="A26" t="str">
            <v>100700690A</v>
          </cell>
          <cell r="B26" t="str">
            <v>100700690Q</v>
          </cell>
          <cell r="C26" t="str">
            <v>100700690R</v>
          </cell>
          <cell r="E26" t="str">
            <v>010</v>
          </cell>
          <cell r="F26" t="str">
            <v>Yes</v>
          </cell>
        </row>
        <row r="27">
          <cell r="A27" t="str">
            <v>100700680A</v>
          </cell>
          <cell r="B27" t="str">
            <v>100700680I</v>
          </cell>
          <cell r="E27" t="str">
            <v>010</v>
          </cell>
          <cell r="F27" t="str">
            <v>Yes</v>
          </cell>
        </row>
        <row r="28">
          <cell r="A28" t="str">
            <v>100700250A</v>
          </cell>
          <cell r="E28" t="str">
            <v>014</v>
          </cell>
          <cell r="F28" t="str">
            <v>No</v>
          </cell>
        </row>
        <row r="29">
          <cell r="A29" t="str">
            <v>100699890A</v>
          </cell>
          <cell r="E29" t="str">
            <v>010</v>
          </cell>
          <cell r="F29" t="str">
            <v>Yes</v>
          </cell>
        </row>
        <row r="30">
          <cell r="A30" t="str">
            <v>100690120A</v>
          </cell>
          <cell r="E30" t="str">
            <v>010</v>
          </cell>
          <cell r="F30" t="str">
            <v>No</v>
          </cell>
        </row>
        <row r="31">
          <cell r="A31" t="str">
            <v>100700900A</v>
          </cell>
          <cell r="E31" t="str">
            <v>010</v>
          </cell>
          <cell r="F31" t="str">
            <v>Yes</v>
          </cell>
        </row>
        <row r="32">
          <cell r="A32" t="str">
            <v>100699900A</v>
          </cell>
          <cell r="E32" t="str">
            <v>010</v>
          </cell>
          <cell r="F32" t="str">
            <v>Yes</v>
          </cell>
        </row>
        <row r="33">
          <cell r="A33" t="str">
            <v>100700770A</v>
          </cell>
          <cell r="E33" t="str">
            <v>010</v>
          </cell>
          <cell r="F33" t="str">
            <v>Yes</v>
          </cell>
        </row>
        <row r="34">
          <cell r="A34" t="str">
            <v>100699820A</v>
          </cell>
          <cell r="E34" t="str">
            <v>014</v>
          </cell>
          <cell r="F34" t="str">
            <v>No</v>
          </cell>
        </row>
        <row r="35">
          <cell r="A35" t="str">
            <v>100700160A</v>
          </cell>
          <cell r="E35" t="str">
            <v>010</v>
          </cell>
          <cell r="F35" t="str">
            <v>Yes</v>
          </cell>
        </row>
        <row r="36">
          <cell r="A36" t="str">
            <v>100700190A</v>
          </cell>
          <cell r="E36" t="str">
            <v>010</v>
          </cell>
          <cell r="F36" t="str">
            <v>Yes</v>
          </cell>
        </row>
        <row r="37">
          <cell r="A37" t="str">
            <v>100699830A</v>
          </cell>
          <cell r="E37" t="str">
            <v>010</v>
          </cell>
          <cell r="F37" t="str">
            <v>Yes</v>
          </cell>
        </row>
        <row r="38">
          <cell r="A38" t="str">
            <v>100699950A</v>
          </cell>
          <cell r="E38" t="str">
            <v>010</v>
          </cell>
          <cell r="F38" t="str">
            <v>Yes</v>
          </cell>
        </row>
        <row r="39">
          <cell r="A39" t="str">
            <v>200100890B</v>
          </cell>
          <cell r="E39" t="str">
            <v>010</v>
          </cell>
          <cell r="F39" t="str">
            <v>Yes</v>
          </cell>
        </row>
        <row r="40">
          <cell r="A40" t="str">
            <v>100699870E</v>
          </cell>
          <cell r="E40" t="str">
            <v>014</v>
          </cell>
          <cell r="F40" t="str">
            <v>No</v>
          </cell>
        </row>
        <row r="43">
          <cell r="A43" t="str">
            <v>200439230A</v>
          </cell>
          <cell r="E43" t="str">
            <v>010</v>
          </cell>
          <cell r="F43" t="str">
            <v>Yes</v>
          </cell>
        </row>
        <row r="44">
          <cell r="A44" t="str">
            <v>100699370A</v>
          </cell>
          <cell r="B44" t="str">
            <v>100699370E</v>
          </cell>
          <cell r="E44" t="str">
            <v>010</v>
          </cell>
          <cell r="F44" t="str">
            <v>Yes</v>
          </cell>
        </row>
        <row r="45">
          <cell r="A45" t="str">
            <v>100696610B</v>
          </cell>
          <cell r="E45" t="str">
            <v>010</v>
          </cell>
          <cell r="F45" t="str">
            <v>Yes</v>
          </cell>
        </row>
        <row r="46">
          <cell r="A46" t="str">
            <v>200102450A</v>
          </cell>
          <cell r="E46" t="str">
            <v>010</v>
          </cell>
          <cell r="F46" t="str">
            <v>Yes</v>
          </cell>
        </row>
        <row r="47">
          <cell r="A47" t="str">
            <v>200573000A</v>
          </cell>
          <cell r="B47" t="str">
            <v>200272140B</v>
          </cell>
          <cell r="E47" t="str">
            <v>010</v>
          </cell>
          <cell r="F47" t="str">
            <v>Yes</v>
          </cell>
        </row>
        <row r="48">
          <cell r="A48" t="str">
            <v>100700010G</v>
          </cell>
          <cell r="E48" t="str">
            <v>010</v>
          </cell>
          <cell r="F48" t="str">
            <v>Yes</v>
          </cell>
        </row>
        <row r="49">
          <cell r="A49" t="str">
            <v>200259440A</v>
          </cell>
          <cell r="E49" t="str">
            <v>014</v>
          </cell>
          <cell r="F49" t="str">
            <v>No</v>
          </cell>
        </row>
        <row r="50">
          <cell r="A50" t="str">
            <v>100700120A</v>
          </cell>
          <cell r="B50" t="str">
            <v>100700120N</v>
          </cell>
          <cell r="E50" t="str">
            <v>010</v>
          </cell>
          <cell r="F50" t="str">
            <v>Yes</v>
          </cell>
        </row>
        <row r="51">
          <cell r="A51" t="str">
            <v>200311270A</v>
          </cell>
          <cell r="E51" t="str">
            <v>014</v>
          </cell>
          <cell r="F51" t="str">
            <v>No</v>
          </cell>
        </row>
        <row r="52">
          <cell r="A52" t="str">
            <v>100699410A</v>
          </cell>
          <cell r="E52" t="str">
            <v>010</v>
          </cell>
          <cell r="F52" t="str">
            <v>Yes</v>
          </cell>
        </row>
        <row r="53">
          <cell r="A53" t="str">
            <v>200313370A</v>
          </cell>
          <cell r="E53" t="str">
            <v>014</v>
          </cell>
          <cell r="F53" t="str">
            <v>No</v>
          </cell>
        </row>
        <row r="54">
          <cell r="A54" t="str">
            <v>200045700C</v>
          </cell>
          <cell r="B54" t="str">
            <v>200045700D</v>
          </cell>
          <cell r="E54" t="str">
            <v>010</v>
          </cell>
          <cell r="F54" t="str">
            <v>Yes</v>
          </cell>
        </row>
        <row r="55">
          <cell r="A55" t="str">
            <v>200435950A</v>
          </cell>
          <cell r="B55" t="str">
            <v>200435950B</v>
          </cell>
          <cell r="E55" t="str">
            <v>010</v>
          </cell>
          <cell r="F55" t="str">
            <v>Yes</v>
          </cell>
        </row>
        <row r="56">
          <cell r="A56" t="str">
            <v>200044190A</v>
          </cell>
          <cell r="B56" t="str">
            <v>200044190D</v>
          </cell>
          <cell r="E56" t="str">
            <v>010</v>
          </cell>
          <cell r="F56" t="str">
            <v>Yes</v>
          </cell>
        </row>
        <row r="57">
          <cell r="A57" t="str">
            <v>200044210A</v>
          </cell>
          <cell r="B57" t="str">
            <v>200044210B</v>
          </cell>
          <cell r="E57" t="str">
            <v>010</v>
          </cell>
          <cell r="F57" t="str">
            <v>Yes</v>
          </cell>
        </row>
        <row r="58">
          <cell r="A58" t="str">
            <v>100806400C</v>
          </cell>
          <cell r="E58" t="str">
            <v>010</v>
          </cell>
          <cell r="F58" t="str">
            <v>Yes</v>
          </cell>
        </row>
        <row r="59">
          <cell r="A59" t="str">
            <v>100699500A</v>
          </cell>
          <cell r="E59" t="str">
            <v>010</v>
          </cell>
          <cell r="F59" t="str">
            <v>Yes</v>
          </cell>
        </row>
        <row r="60">
          <cell r="A60" t="str">
            <v>100700610A</v>
          </cell>
          <cell r="E60" t="str">
            <v>010</v>
          </cell>
          <cell r="F60" t="str">
            <v>Yes</v>
          </cell>
        </row>
        <row r="61">
          <cell r="A61" t="str">
            <v>100699700A</v>
          </cell>
          <cell r="E61" t="str">
            <v>010</v>
          </cell>
          <cell r="F61" t="str">
            <v>Yes</v>
          </cell>
        </row>
        <row r="62">
          <cell r="A62" t="str">
            <v>200405550A</v>
          </cell>
          <cell r="E62" t="str">
            <v>010</v>
          </cell>
          <cell r="F62" t="str">
            <v>Yes</v>
          </cell>
        </row>
        <row r="63">
          <cell r="A63" t="str">
            <v>100699440A</v>
          </cell>
          <cell r="B63" t="str">
            <v>100699440N</v>
          </cell>
          <cell r="E63" t="str">
            <v>010</v>
          </cell>
          <cell r="F63" t="str">
            <v>Yes</v>
          </cell>
        </row>
        <row r="64">
          <cell r="A64" t="str">
            <v>100700200A</v>
          </cell>
          <cell r="B64" t="str">
            <v>100700200R</v>
          </cell>
          <cell r="C64" t="str">
            <v>100700200S</v>
          </cell>
          <cell r="E64" t="str">
            <v>010</v>
          </cell>
          <cell r="F64" t="str">
            <v>Yes</v>
          </cell>
        </row>
        <row r="65">
          <cell r="A65" t="str">
            <v>100699490A</v>
          </cell>
          <cell r="B65" t="str">
            <v>100699490K</v>
          </cell>
          <cell r="C65" t="str">
            <v>100699490J</v>
          </cell>
          <cell r="E65" t="str">
            <v>010</v>
          </cell>
          <cell r="F65" t="str">
            <v>Yes</v>
          </cell>
        </row>
        <row r="66">
          <cell r="A66" t="str">
            <v>100700460A</v>
          </cell>
          <cell r="E66" t="str">
            <v>014</v>
          </cell>
          <cell r="F66" t="str">
            <v>No</v>
          </cell>
        </row>
        <row r="67">
          <cell r="A67" t="str">
            <v>100699420A</v>
          </cell>
          <cell r="E67" t="str">
            <v>010</v>
          </cell>
          <cell r="F67" t="str">
            <v>Yes</v>
          </cell>
        </row>
        <row r="68">
          <cell r="A68" t="str">
            <v>100700440A</v>
          </cell>
          <cell r="B68" t="str">
            <v>100700440F</v>
          </cell>
          <cell r="E68" t="str">
            <v>014</v>
          </cell>
          <cell r="F68" t="str">
            <v>Yes</v>
          </cell>
        </row>
        <row r="69">
          <cell r="A69" t="str">
            <v>100774650D</v>
          </cell>
          <cell r="E69" t="str">
            <v>014</v>
          </cell>
          <cell r="F69" t="str">
            <v>No</v>
          </cell>
        </row>
        <row r="70">
          <cell r="A70" t="str">
            <v>200735850A</v>
          </cell>
          <cell r="E70" t="str">
            <v>010</v>
          </cell>
          <cell r="F70" t="str">
            <v>Yes</v>
          </cell>
        </row>
        <row r="71">
          <cell r="A71" t="str">
            <v>100700920A</v>
          </cell>
          <cell r="E71" t="str">
            <v>010</v>
          </cell>
          <cell r="F71" t="str">
            <v>Yes</v>
          </cell>
        </row>
        <row r="72">
          <cell r="A72" t="str">
            <v>100700030A</v>
          </cell>
          <cell r="B72" t="str">
            <v>100700030I</v>
          </cell>
          <cell r="E72" t="str">
            <v>010</v>
          </cell>
          <cell r="F72" t="str">
            <v>Yes</v>
          </cell>
        </row>
        <row r="73">
          <cell r="A73" t="str">
            <v>100699390A</v>
          </cell>
          <cell r="E73" t="str">
            <v>010</v>
          </cell>
          <cell r="F73" t="str">
            <v>Yes</v>
          </cell>
        </row>
        <row r="74">
          <cell r="A74" t="str">
            <v>200509290A</v>
          </cell>
          <cell r="B74" t="str">
            <v>200509290E</v>
          </cell>
          <cell r="E74" t="str">
            <v>010</v>
          </cell>
          <cell r="F74" t="str">
            <v>Yes</v>
          </cell>
        </row>
        <row r="75">
          <cell r="A75" t="str">
            <v>100262320C</v>
          </cell>
          <cell r="B75" t="str">
            <v>100262320G</v>
          </cell>
          <cell r="E75" t="str">
            <v>010</v>
          </cell>
          <cell r="F75" t="str">
            <v>Yes</v>
          </cell>
        </row>
        <row r="76">
          <cell r="A76" t="str">
            <v>200320810D</v>
          </cell>
          <cell r="E76" t="str">
            <v>010</v>
          </cell>
          <cell r="F76" t="str">
            <v>Yes</v>
          </cell>
        </row>
        <row r="77">
          <cell r="A77" t="str">
            <v>200320810D</v>
          </cell>
          <cell r="E77" t="str">
            <v>010</v>
          </cell>
          <cell r="F77" t="str">
            <v>Yes</v>
          </cell>
        </row>
        <row r="78">
          <cell r="A78" t="str">
            <v>200226190A</v>
          </cell>
          <cell r="E78" t="str">
            <v>010</v>
          </cell>
          <cell r="F78" t="str">
            <v>No</v>
          </cell>
        </row>
        <row r="79">
          <cell r="A79" t="str">
            <v>200521810B</v>
          </cell>
          <cell r="E79" t="str">
            <v>014</v>
          </cell>
          <cell r="F79" t="str">
            <v>No</v>
          </cell>
        </row>
        <row r="80">
          <cell r="A80" t="str">
            <v>200425410C</v>
          </cell>
          <cell r="E80" t="str">
            <v>014</v>
          </cell>
          <cell r="F80" t="str">
            <v>No</v>
          </cell>
        </row>
        <row r="81">
          <cell r="A81" t="str">
            <v>200318440B</v>
          </cell>
          <cell r="E81" t="str">
            <v>014</v>
          </cell>
          <cell r="F81" t="str">
            <v>No</v>
          </cell>
        </row>
        <row r="82">
          <cell r="A82" t="str">
            <v>200490030A</v>
          </cell>
          <cell r="E82" t="str">
            <v>014</v>
          </cell>
          <cell r="F82" t="str">
            <v>No</v>
          </cell>
        </row>
        <row r="83">
          <cell r="A83" t="str">
            <v>100700490A</v>
          </cell>
          <cell r="B83" t="str">
            <v>100700490I</v>
          </cell>
          <cell r="E83" t="str">
            <v>010</v>
          </cell>
          <cell r="F83" t="str">
            <v>Yes</v>
          </cell>
        </row>
        <row r="84">
          <cell r="A84" t="str">
            <v>100699360A</v>
          </cell>
          <cell r="E84" t="str">
            <v>010</v>
          </cell>
          <cell r="F84" t="str">
            <v>Yes</v>
          </cell>
        </row>
        <row r="85">
          <cell r="A85" t="str">
            <v>200035670C</v>
          </cell>
          <cell r="E85" t="str">
            <v>010</v>
          </cell>
          <cell r="F85" t="str">
            <v>Yes</v>
          </cell>
        </row>
        <row r="86">
          <cell r="A86" t="str">
            <v>200280620A</v>
          </cell>
          <cell r="E86" t="str">
            <v>010</v>
          </cell>
          <cell r="F86" t="str">
            <v>Yes</v>
          </cell>
        </row>
        <row r="87">
          <cell r="A87" t="str">
            <v>200242900A</v>
          </cell>
          <cell r="E87" t="str">
            <v>010</v>
          </cell>
          <cell r="F87" t="str">
            <v>Yes</v>
          </cell>
        </row>
        <row r="88">
          <cell r="A88" t="str">
            <v>100689210U</v>
          </cell>
          <cell r="E88" t="str">
            <v>010</v>
          </cell>
          <cell r="F88" t="str">
            <v>Yes</v>
          </cell>
        </row>
        <row r="89">
          <cell r="A89" t="str">
            <v>200231400B</v>
          </cell>
          <cell r="E89" t="str">
            <v>014</v>
          </cell>
          <cell r="F89" t="str">
            <v>No</v>
          </cell>
        </row>
        <row r="90">
          <cell r="A90" t="str">
            <v>200740630B</v>
          </cell>
          <cell r="B90" t="str">
            <v>100699750A</v>
          </cell>
          <cell r="E90" t="str">
            <v>014</v>
          </cell>
          <cell r="F90" t="str">
            <v>No</v>
          </cell>
        </row>
        <row r="91">
          <cell r="A91" t="str">
            <v>100699570A</v>
          </cell>
          <cell r="B91" t="str">
            <v>100699570N</v>
          </cell>
          <cell r="E91" t="str">
            <v>010</v>
          </cell>
          <cell r="F91" t="str">
            <v>Yes</v>
          </cell>
        </row>
        <row r="92">
          <cell r="A92" t="str">
            <v>100700450A</v>
          </cell>
          <cell r="E92" t="str">
            <v>014</v>
          </cell>
          <cell r="F92" t="str">
            <v>Yes</v>
          </cell>
        </row>
        <row r="93">
          <cell r="A93" t="str">
            <v>200196450C</v>
          </cell>
          <cell r="E93" t="str">
            <v>010</v>
          </cell>
          <cell r="F93" t="str">
            <v>Yes</v>
          </cell>
        </row>
        <row r="94">
          <cell r="A94" t="str">
            <v>100697950B</v>
          </cell>
          <cell r="B94" t="str">
            <v>100697950I</v>
          </cell>
          <cell r="C94" t="str">
            <v>100697950H</v>
          </cell>
          <cell r="E94" t="str">
            <v>010</v>
          </cell>
          <cell r="F94" t="str">
            <v>Yes</v>
          </cell>
        </row>
        <row r="95">
          <cell r="A95" t="str">
            <v>100699540A</v>
          </cell>
          <cell r="B95" t="str">
            <v>100699540T</v>
          </cell>
          <cell r="C95" t="str">
            <v>100699540U</v>
          </cell>
          <cell r="E95" t="str">
            <v>010</v>
          </cell>
          <cell r="F95" t="str">
            <v>Yes</v>
          </cell>
        </row>
        <row r="96">
          <cell r="A96" t="str">
            <v>200310990A</v>
          </cell>
          <cell r="E96" t="str">
            <v>010</v>
          </cell>
          <cell r="F96" t="str">
            <v>Yes</v>
          </cell>
        </row>
        <row r="97">
          <cell r="A97" t="str">
            <v>100699400A</v>
          </cell>
          <cell r="B97" t="str">
            <v>100699400I</v>
          </cell>
          <cell r="E97" t="str">
            <v>010</v>
          </cell>
          <cell r="F97" t="str">
            <v>Yes</v>
          </cell>
        </row>
        <row r="98">
          <cell r="A98" t="str">
            <v>200106410A</v>
          </cell>
          <cell r="E98" t="str">
            <v>010</v>
          </cell>
          <cell r="F98" t="str">
            <v>Yes</v>
          </cell>
        </row>
        <row r="99">
          <cell r="A99" t="str">
            <v>100699550A</v>
          </cell>
          <cell r="E99" t="str">
            <v>014</v>
          </cell>
          <cell r="F99" t="str">
            <v>No</v>
          </cell>
        </row>
        <row r="100">
          <cell r="A100" t="str">
            <v>100690020A</v>
          </cell>
          <cell r="B100" t="str">
            <v>100690020C</v>
          </cell>
          <cell r="E100" t="str">
            <v>010</v>
          </cell>
          <cell r="F100" t="str">
            <v>Yes</v>
          </cell>
        </row>
        <row r="101">
          <cell r="A101" t="str">
            <v>200125010B</v>
          </cell>
          <cell r="E101" t="str">
            <v>014</v>
          </cell>
          <cell r="F101" t="str">
            <v>No</v>
          </cell>
        </row>
        <row r="102">
          <cell r="A102" t="str">
            <v>200292720A</v>
          </cell>
          <cell r="E102" t="str">
            <v>010</v>
          </cell>
          <cell r="F102" t="str">
            <v>Yes</v>
          </cell>
        </row>
        <row r="103">
          <cell r="A103" t="str">
            <v>200125200B</v>
          </cell>
          <cell r="E103" t="str">
            <v>014</v>
          </cell>
          <cell r="F103" t="str">
            <v>No</v>
          </cell>
        </row>
        <row r="104">
          <cell r="A104" t="str">
            <v>100740840B</v>
          </cell>
          <cell r="E104" t="str">
            <v>010</v>
          </cell>
          <cell r="F104" t="str">
            <v>Yes</v>
          </cell>
        </row>
        <row r="105">
          <cell r="A105" t="str">
            <v>200019120A</v>
          </cell>
          <cell r="E105" t="str">
            <v>010</v>
          </cell>
          <cell r="F105" t="str">
            <v>Yes</v>
          </cell>
        </row>
        <row r="106">
          <cell r="A106" t="str">
            <v>200285100B</v>
          </cell>
          <cell r="E106" t="str">
            <v>013</v>
          </cell>
          <cell r="F106" t="str">
            <v>No</v>
          </cell>
        </row>
        <row r="107">
          <cell r="A107" t="str">
            <v>200285100C</v>
          </cell>
          <cell r="E107" t="str">
            <v>015</v>
          </cell>
          <cell r="F107" t="str">
            <v>No</v>
          </cell>
        </row>
        <row r="108">
          <cell r="A108" t="str">
            <v>100697950L</v>
          </cell>
          <cell r="E108" t="str">
            <v>013</v>
          </cell>
          <cell r="F108" t="str">
            <v>No</v>
          </cell>
        </row>
        <row r="109">
          <cell r="A109" t="str">
            <v>100699540I</v>
          </cell>
          <cell r="E109" t="str">
            <v>015</v>
          </cell>
          <cell r="F109" t="str">
            <v>No</v>
          </cell>
        </row>
        <row r="110">
          <cell r="A110" t="str">
            <v>100699540H</v>
          </cell>
          <cell r="E110" t="str">
            <v>013</v>
          </cell>
          <cell r="F110" t="str">
            <v>No</v>
          </cell>
        </row>
        <row r="111">
          <cell r="A111" t="str">
            <v>100689250A</v>
          </cell>
          <cell r="E111" t="str">
            <v>013</v>
          </cell>
          <cell r="F111" t="str">
            <v>No</v>
          </cell>
        </row>
        <row r="112">
          <cell r="A112" t="str">
            <v>100689250B</v>
          </cell>
          <cell r="E112" t="str">
            <v>015</v>
          </cell>
          <cell r="F112" t="str">
            <v>No</v>
          </cell>
        </row>
        <row r="113">
          <cell r="A113" t="str">
            <v>200668710A</v>
          </cell>
          <cell r="E113" t="str">
            <v>010</v>
          </cell>
          <cell r="F113" t="str">
            <v>Yes</v>
          </cell>
        </row>
        <row r="114">
          <cell r="A114" t="str">
            <v>200700900A</v>
          </cell>
          <cell r="B114" t="str">
            <v>100700630G</v>
          </cell>
          <cell r="C114" t="str">
            <v>100700630H</v>
          </cell>
          <cell r="E114" t="str">
            <v>010</v>
          </cell>
          <cell r="F114" t="str">
            <v>Yes</v>
          </cell>
        </row>
        <row r="115">
          <cell r="A115" t="str">
            <v>200702430B</v>
          </cell>
          <cell r="B115" t="str">
            <v>100261400G</v>
          </cell>
          <cell r="C115" t="str">
            <v>100261400B</v>
          </cell>
          <cell r="E115" t="str">
            <v>010</v>
          </cell>
          <cell r="F115" t="str">
            <v>Yes</v>
          </cell>
        </row>
        <row r="116">
          <cell r="A116" t="str">
            <v>200085660H</v>
          </cell>
          <cell r="E116" t="str">
            <v>011</v>
          </cell>
          <cell r="F116" t="str">
            <v>No</v>
          </cell>
        </row>
        <row r="117">
          <cell r="A117" t="str">
            <v>100700380P</v>
          </cell>
          <cell r="E117" t="str">
            <v>011</v>
          </cell>
          <cell r="F117" t="str">
            <v>No</v>
          </cell>
        </row>
        <row r="118">
          <cell r="A118" t="str">
            <v>100738360L</v>
          </cell>
          <cell r="E118" t="str">
            <v>011</v>
          </cell>
          <cell r="F118" t="str">
            <v>No</v>
          </cell>
        </row>
        <row r="119">
          <cell r="A119" t="str">
            <v>100701680L</v>
          </cell>
          <cell r="E119" t="str">
            <v>011</v>
          </cell>
          <cell r="F119" t="str">
            <v>No</v>
          </cell>
        </row>
        <row r="120">
          <cell r="A120" t="str">
            <v>200673510E</v>
          </cell>
          <cell r="B120" t="str">
            <v>100701710B</v>
          </cell>
          <cell r="E120" t="str">
            <v>013</v>
          </cell>
          <cell r="F120" t="str">
            <v>No</v>
          </cell>
        </row>
        <row r="121">
          <cell r="A121" t="str">
            <v>200080160A</v>
          </cell>
          <cell r="E121" t="str">
            <v>010</v>
          </cell>
          <cell r="F121" t="str">
            <v>Yes</v>
          </cell>
        </row>
        <row r="122">
          <cell r="A122" t="str">
            <v>200119790A</v>
          </cell>
          <cell r="E122" t="str">
            <v>010</v>
          </cell>
          <cell r="F122" t="str">
            <v>Yes</v>
          </cell>
        </row>
        <row r="123">
          <cell r="A123" t="str">
            <v>200347120A</v>
          </cell>
          <cell r="E123" t="str">
            <v>010</v>
          </cell>
          <cell r="F123" t="str">
            <v>Yes</v>
          </cell>
        </row>
        <row r="124">
          <cell r="A124" t="str">
            <v>100689350A</v>
          </cell>
          <cell r="E124" t="str">
            <v>010</v>
          </cell>
          <cell r="F124" t="str">
            <v>Yes</v>
          </cell>
        </row>
        <row r="125">
          <cell r="A125" t="str">
            <v>200224040B</v>
          </cell>
          <cell r="E125" t="str">
            <v>010</v>
          </cell>
          <cell r="F125" t="str">
            <v>Yes</v>
          </cell>
        </row>
        <row r="126">
          <cell r="A126" t="str">
            <v>100724700C</v>
          </cell>
          <cell r="E126" t="str">
            <v>010</v>
          </cell>
          <cell r="F126" t="str">
            <v>Yes</v>
          </cell>
        </row>
        <row r="127">
          <cell r="A127" t="str">
            <v>100677110F</v>
          </cell>
          <cell r="E127" t="str">
            <v>015</v>
          </cell>
          <cell r="F127" t="str">
            <v>No</v>
          </cell>
        </row>
        <row r="128">
          <cell r="A128" t="str">
            <v>100806400X</v>
          </cell>
          <cell r="E128" t="str">
            <v>010</v>
          </cell>
          <cell r="F128" t="str">
            <v>Yes</v>
          </cell>
        </row>
        <row r="129">
          <cell r="A129" t="str">
            <v>200479750A</v>
          </cell>
          <cell r="E129" t="str">
            <v>012</v>
          </cell>
          <cell r="F129" t="str">
            <v>No</v>
          </cell>
        </row>
        <row r="130">
          <cell r="A130" t="str">
            <v>200028650A</v>
          </cell>
          <cell r="E130" t="str">
            <v>012</v>
          </cell>
          <cell r="F130" t="str">
            <v>No</v>
          </cell>
        </row>
        <row r="131">
          <cell r="A131" t="str">
            <v>100746230B</v>
          </cell>
          <cell r="E131" t="str">
            <v>010</v>
          </cell>
          <cell r="F131" t="str">
            <v>Yes</v>
          </cell>
        </row>
        <row r="132">
          <cell r="A132" t="str">
            <v>100745350B</v>
          </cell>
          <cell r="E132" t="str">
            <v>010</v>
          </cell>
          <cell r="F132" t="str">
            <v>Yes</v>
          </cell>
        </row>
        <row r="133">
          <cell r="A133" t="str">
            <v>200069370A</v>
          </cell>
          <cell r="E133" t="str">
            <v>010</v>
          </cell>
          <cell r="F133" t="str">
            <v>Yes</v>
          </cell>
        </row>
        <row r="134">
          <cell r="A134" t="str">
            <v>200066700A</v>
          </cell>
          <cell r="E134" t="str">
            <v>010</v>
          </cell>
          <cell r="F134" t="str">
            <v>Yes</v>
          </cell>
        </row>
        <row r="135">
          <cell r="A135" t="str">
            <v>200009170A</v>
          </cell>
          <cell r="E135" t="str">
            <v>010</v>
          </cell>
          <cell r="F135" t="str">
            <v>Yes</v>
          </cell>
        </row>
        <row r="136">
          <cell r="A136" t="str">
            <v>100747140B</v>
          </cell>
          <cell r="E136" t="str">
            <v>010</v>
          </cell>
          <cell r="F136" t="str">
            <v>Yes</v>
          </cell>
        </row>
        <row r="137">
          <cell r="A137" t="str">
            <v>200108340A</v>
          </cell>
          <cell r="E137" t="str">
            <v>010</v>
          </cell>
          <cell r="F137" t="str">
            <v>Yes</v>
          </cell>
        </row>
        <row r="138">
          <cell r="A138" t="str">
            <v>100748450B</v>
          </cell>
          <cell r="E138" t="str">
            <v>010</v>
          </cell>
          <cell r="F138" t="str">
            <v>Yes</v>
          </cell>
        </row>
        <row r="139">
          <cell r="A139" t="str">
            <v>200518600A</v>
          </cell>
          <cell r="E139" t="str">
            <v>010</v>
          </cell>
          <cell r="F139" t="str">
            <v>Yes</v>
          </cell>
        </row>
        <row r="140">
          <cell r="A140" t="str">
            <v>200031310A</v>
          </cell>
          <cell r="E140" t="str">
            <v>010</v>
          </cell>
          <cell r="F140" t="str">
            <v>Yes</v>
          </cell>
        </row>
        <row r="141">
          <cell r="A141" t="str">
            <v>100700530A</v>
          </cell>
          <cell r="E141" t="str">
            <v>010</v>
          </cell>
          <cell r="F141" t="str">
            <v>Yes</v>
          </cell>
        </row>
        <row r="142">
          <cell r="A142" t="str">
            <v>200530140A</v>
          </cell>
          <cell r="E142" t="str">
            <v>010</v>
          </cell>
          <cell r="F142" t="str">
            <v>Yes</v>
          </cell>
        </row>
        <row r="143">
          <cell r="A143" t="str">
            <v>200006260A</v>
          </cell>
          <cell r="E143" t="str">
            <v>010</v>
          </cell>
          <cell r="F143" t="str">
            <v>Yes</v>
          </cell>
        </row>
        <row r="146">
          <cell r="A146" t="str">
            <v>100700640A</v>
          </cell>
          <cell r="E146" t="str">
            <v>011</v>
          </cell>
          <cell r="F146" t="str">
            <v>No</v>
          </cell>
        </row>
        <row r="147">
          <cell r="A147" t="str">
            <v>100690030A</v>
          </cell>
          <cell r="E147" t="str">
            <v>011</v>
          </cell>
          <cell r="F147" t="str">
            <v>No</v>
          </cell>
        </row>
        <row r="148">
          <cell r="A148" t="str">
            <v>100700660A</v>
          </cell>
          <cell r="E148" t="str">
            <v>011</v>
          </cell>
          <cell r="F148" t="str">
            <v>No</v>
          </cell>
        </row>
        <row r="149">
          <cell r="A149" t="str">
            <v>100704080A</v>
          </cell>
          <cell r="E149" t="str">
            <v>011</v>
          </cell>
          <cell r="F149" t="str">
            <v>No</v>
          </cell>
        </row>
        <row r="150">
          <cell r="A150" t="str">
            <v>100700670A</v>
          </cell>
          <cell r="E150" t="str">
            <v>012</v>
          </cell>
          <cell r="F150" t="str">
            <v>No</v>
          </cell>
        </row>
      </sheetData>
      <sheetData sheetId="7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T94"/>
  <sheetViews>
    <sheetView tabSelected="1" workbookViewId="0">
      <pane xSplit="3" ySplit="1" topLeftCell="D2" activePane="bottomRight" state="frozen"/>
      <selection activeCell="V39" sqref="V39"/>
      <selection pane="topRight" activeCell="V39" sqref="V39"/>
      <selection pane="bottomLeft" activeCell="V39" sqref="V39"/>
      <selection pane="bottomRight"/>
    </sheetView>
  </sheetViews>
  <sheetFormatPr defaultRowHeight="15" x14ac:dyDescent="0.25"/>
  <cols>
    <col min="1" max="1" width="4.7109375" style="1" bestFit="1" customWidth="1"/>
    <col min="2" max="2" width="11.7109375" style="1" bestFit="1" customWidth="1"/>
    <col min="3" max="3" width="47.7109375" style="1" bestFit="1" customWidth="1"/>
    <col min="4" max="4" width="7.28515625" style="1" bestFit="1" customWidth="1"/>
    <col min="5" max="5" width="2.7109375" style="78" customWidth="1"/>
    <col min="6" max="6" width="8" style="1" bestFit="1" customWidth="1"/>
    <col min="7" max="7" width="14.5703125" style="1" bestFit="1" customWidth="1"/>
    <col min="8" max="8" width="13.5703125" style="1" bestFit="1" customWidth="1"/>
    <col min="9" max="9" width="14.5703125" style="1" customWidth="1"/>
    <col min="10" max="10" width="13.5703125" style="1" bestFit="1" customWidth="1"/>
    <col min="11" max="11" width="14.5703125" style="1" customWidth="1"/>
    <col min="12" max="12" width="13.5703125" style="1" customWidth="1"/>
    <col min="13" max="13" width="13.5703125" style="1" bestFit="1" customWidth="1"/>
    <col min="14" max="14" width="12.7109375" style="1" bestFit="1" customWidth="1"/>
    <col min="15" max="15" width="15.28515625" style="1" bestFit="1" customWidth="1"/>
    <col min="16" max="16" width="2.7109375" style="86" customWidth="1"/>
    <col min="17" max="17" width="13.5703125" style="1" bestFit="1" customWidth="1"/>
    <col min="18" max="18" width="12.7109375" style="1" bestFit="1" customWidth="1"/>
    <col min="19" max="19" width="14.5703125" style="1" bestFit="1" customWidth="1"/>
    <col min="20" max="20" width="2.7109375" style="89" customWidth="1"/>
    <col min="21" max="21" width="13.5703125" style="1" bestFit="1" customWidth="1"/>
    <col min="22" max="22" width="12.5703125" style="1" bestFit="1" customWidth="1"/>
    <col min="23" max="23" width="15.28515625" style="1" bestFit="1" customWidth="1"/>
    <col min="24" max="24" width="2.7109375" style="21" customWidth="1"/>
    <col min="25" max="25" width="8.140625" style="1" bestFit="1" customWidth="1"/>
    <col min="26" max="26" width="14.5703125" style="1" bestFit="1" customWidth="1"/>
    <col min="27" max="27" width="13.5703125" style="1" bestFit="1" customWidth="1"/>
    <col min="28" max="28" width="14.5703125" style="1" bestFit="1" customWidth="1"/>
    <col min="29" max="29" width="13.5703125" style="1" customWidth="1"/>
    <col min="30" max="30" width="13.5703125" style="1" bestFit="1" customWidth="1"/>
    <col min="31" max="31" width="12.7109375" style="1" bestFit="1" customWidth="1"/>
    <col min="32" max="32" width="14.5703125" style="1" bestFit="1" customWidth="1"/>
    <col min="33" max="33" width="2.7109375" style="21" customWidth="1"/>
    <col min="34" max="34" width="12.85546875" style="1" bestFit="1" customWidth="1"/>
    <col min="35" max="35" width="12.7109375" style="1" bestFit="1" customWidth="1"/>
    <col min="36" max="38" width="12.7109375" style="1" customWidth="1"/>
    <col min="39" max="39" width="13.28515625" style="1" bestFit="1" customWidth="1"/>
    <col min="40" max="40" width="2.7109375" style="21" customWidth="1"/>
    <col min="41" max="41" width="9.42578125" style="21" customWidth="1"/>
    <col min="42" max="42" width="25.5703125" style="1" bestFit="1" customWidth="1"/>
    <col min="43" max="43" width="10.42578125" style="1" bestFit="1" customWidth="1"/>
    <col min="44" max="44" width="13.28515625" style="1" bestFit="1" customWidth="1"/>
    <col min="45" max="46" width="12.42578125" style="1" bestFit="1" customWidth="1"/>
    <col min="47" max="16384" width="9.140625" style="1"/>
  </cols>
  <sheetData>
    <row r="1" spans="1:46" ht="64.5" x14ac:dyDescent="0.25">
      <c r="A1" s="16" t="s">
        <v>114</v>
      </c>
      <c r="B1" s="11" t="s">
        <v>0</v>
      </c>
      <c r="C1" s="12" t="s">
        <v>1</v>
      </c>
      <c r="D1" s="12" t="s">
        <v>2</v>
      </c>
      <c r="E1" s="76"/>
      <c r="F1" s="6" t="s">
        <v>155</v>
      </c>
      <c r="G1" s="3" t="s">
        <v>3</v>
      </c>
      <c r="H1" s="3" t="s">
        <v>4</v>
      </c>
      <c r="I1" s="3" t="s">
        <v>172</v>
      </c>
      <c r="J1" s="3" t="s">
        <v>173</v>
      </c>
      <c r="K1" s="3" t="s">
        <v>192</v>
      </c>
      <c r="L1" s="3" t="s">
        <v>193</v>
      </c>
      <c r="M1" s="3" t="s">
        <v>157</v>
      </c>
      <c r="N1" s="3" t="s">
        <v>158</v>
      </c>
      <c r="O1" s="17" t="s">
        <v>159</v>
      </c>
      <c r="P1" s="91"/>
      <c r="Q1" s="3" t="s">
        <v>156</v>
      </c>
      <c r="R1" s="3" t="s">
        <v>160</v>
      </c>
      <c r="S1" s="17" t="s">
        <v>161</v>
      </c>
      <c r="T1" s="77"/>
      <c r="U1" s="3" t="s">
        <v>162</v>
      </c>
      <c r="V1" s="3" t="s">
        <v>163</v>
      </c>
      <c r="W1" s="17" t="s">
        <v>164</v>
      </c>
      <c r="Y1" s="6" t="s">
        <v>165</v>
      </c>
      <c r="Z1" s="3" t="s">
        <v>3</v>
      </c>
      <c r="AA1" s="3" t="s">
        <v>4</v>
      </c>
      <c r="AB1" s="3" t="s">
        <v>172</v>
      </c>
      <c r="AC1" s="3" t="s">
        <v>173</v>
      </c>
      <c r="AD1" s="3" t="s">
        <v>166</v>
      </c>
      <c r="AE1" s="3" t="s">
        <v>168</v>
      </c>
      <c r="AF1" s="17" t="s">
        <v>167</v>
      </c>
      <c r="AH1" s="3" t="s">
        <v>169</v>
      </c>
      <c r="AI1" s="3" t="s">
        <v>170</v>
      </c>
      <c r="AJ1" s="3" t="s">
        <v>197</v>
      </c>
      <c r="AK1" s="3" t="s">
        <v>198</v>
      </c>
      <c r="AL1" s="3" t="s">
        <v>128</v>
      </c>
      <c r="AM1" s="17" t="s">
        <v>194</v>
      </c>
    </row>
    <row r="2" spans="1:46" x14ac:dyDescent="0.25">
      <c r="A2" s="19">
        <v>10</v>
      </c>
      <c r="B2" s="25" t="s">
        <v>7</v>
      </c>
      <c r="C2" s="10" t="s">
        <v>174</v>
      </c>
      <c r="D2" s="10">
        <v>1</v>
      </c>
      <c r="E2" s="79"/>
      <c r="F2" s="6"/>
      <c r="G2" s="8">
        <v>5991862</v>
      </c>
      <c r="H2" s="7">
        <v>1538083</v>
      </c>
      <c r="I2" s="8">
        <v>5991231</v>
      </c>
      <c r="J2" s="7">
        <v>1537921</v>
      </c>
      <c r="K2" s="8">
        <v>5989209</v>
      </c>
      <c r="L2" s="7">
        <v>1537402</v>
      </c>
      <c r="M2" s="5">
        <f t="shared" ref="M2:N33" si="0">ROUND(G2*23.6%,2)</f>
        <v>1414079.43</v>
      </c>
      <c r="N2" s="5">
        <f t="shared" si="0"/>
        <v>362987.59</v>
      </c>
      <c r="O2" s="23">
        <f>M2+N2</f>
        <v>1777067.02</v>
      </c>
      <c r="P2" s="80"/>
      <c r="Q2" s="5">
        <f t="shared" ref="Q2:Q33" si="1">ROUND(G2*25%,2)</f>
        <v>1497965.5</v>
      </c>
      <c r="R2" s="5">
        <f t="shared" ref="R2:R33" si="2">ROUND(H2*25%,2)</f>
        <v>384520.75</v>
      </c>
      <c r="S2" s="23">
        <f>Q2+R2</f>
        <v>1882486.25</v>
      </c>
      <c r="T2" s="81"/>
      <c r="U2" s="5">
        <f t="shared" ref="U2:U33" si="3">ROUND(G2*25%,2)</f>
        <v>1497965.5</v>
      </c>
      <c r="V2" s="5">
        <f t="shared" ref="V2:V33" si="4">ROUND(H2*25%,2)</f>
        <v>384520.75</v>
      </c>
      <c r="W2" s="23">
        <f>U2+V2</f>
        <v>1882486.25</v>
      </c>
      <c r="Y2" s="6"/>
      <c r="Z2" s="8">
        <v>6626236</v>
      </c>
      <c r="AA2" s="7">
        <v>1700924</v>
      </c>
      <c r="AB2" s="8">
        <v>6624010</v>
      </c>
      <c r="AC2" s="7">
        <v>1700352</v>
      </c>
      <c r="AD2" s="5">
        <f t="shared" ref="AD2:AD33" si="5">(ROUND(I2*23.6%,2)-M2)+(ROUND(I2*25%,2)-Q2)+(ROUND(I2*25%,2)-U2)+ROUND(Z2*25%,2)</f>
        <v>1656094.59</v>
      </c>
      <c r="AE2" s="5">
        <f t="shared" ref="AE2:AE33" si="6">(ROUND(J2*23.6%,2)-N2)+(ROUND(J2*25%,2)-R2)+(ROUND(J2*25%,2)-V2)+ROUND(AA2*25%,2)</f>
        <v>425111.76999999996</v>
      </c>
      <c r="AF2" s="23">
        <f>AD2+AE2</f>
        <v>2081206.36</v>
      </c>
      <c r="AH2" s="5">
        <f t="shared" ref="AH2:AH33" si="7">ROUND(AB2*1.4%,2)</f>
        <v>92736.14</v>
      </c>
      <c r="AI2" s="5">
        <f t="shared" ref="AI2:AI33" si="8">ROUND(AC2*1.4%,2)</f>
        <v>23804.93</v>
      </c>
      <c r="AJ2" s="94">
        <f>ROUND((K2*23.6%)+(K2*25%)+(K2*25%)+(AB2*25%)-AD2-U2-Q2-M2+AH2,2)</f>
        <v>90691.44</v>
      </c>
      <c r="AK2" s="94">
        <f>ROUND((L2*23.6%)+(L2*25%)+(L2*25%)+(AC2*25%)-AE2-V2-R2-N2+AI2,2)</f>
        <v>23279.94</v>
      </c>
      <c r="AL2" s="94">
        <f t="shared" ref="AL2:AL33" si="9">AH2+AI2</f>
        <v>116541.07</v>
      </c>
      <c r="AM2" s="23">
        <f t="shared" ref="AM2:AM33" si="10">ROUND(((K2+L2)*23.6%)+((K2+L2)*25%)+((K2+L2)*25%)+((AB2+AC2)*25%)-AF2-W2-S2-O2+AL2,2)</f>
        <v>113971.39</v>
      </c>
      <c r="AP2" s="82"/>
      <c r="AQ2" s="82"/>
      <c r="AR2" s="82"/>
      <c r="AS2" s="82"/>
      <c r="AT2" s="82"/>
    </row>
    <row r="3" spans="1:46" x14ac:dyDescent="0.25">
      <c r="A3" s="19">
        <v>10</v>
      </c>
      <c r="B3" s="2" t="s">
        <v>18</v>
      </c>
      <c r="C3" s="10" t="s">
        <v>199</v>
      </c>
      <c r="D3" s="10">
        <v>1</v>
      </c>
      <c r="E3" s="79"/>
      <c r="F3" s="4"/>
      <c r="G3" s="8">
        <v>5863765</v>
      </c>
      <c r="H3" s="7">
        <v>1971913</v>
      </c>
      <c r="I3" s="8">
        <v>5863148</v>
      </c>
      <c r="J3" s="7">
        <v>1971706</v>
      </c>
      <c r="K3" s="8">
        <v>5861169</v>
      </c>
      <c r="L3" s="7">
        <v>1971040</v>
      </c>
      <c r="M3" s="5">
        <f t="shared" si="0"/>
        <v>1383848.54</v>
      </c>
      <c r="N3" s="5">
        <f t="shared" si="0"/>
        <v>465371.47</v>
      </c>
      <c r="O3" s="23">
        <f t="shared" ref="O3:O66" si="11">M3+N3</f>
        <v>1849220.01</v>
      </c>
      <c r="P3" s="80"/>
      <c r="Q3" s="5">
        <f t="shared" si="1"/>
        <v>1465941.25</v>
      </c>
      <c r="R3" s="5">
        <f t="shared" si="2"/>
        <v>492978.25</v>
      </c>
      <c r="S3" s="23">
        <f t="shared" ref="S3:S66" si="12">Q3+R3</f>
        <v>1958919.5</v>
      </c>
      <c r="T3" s="81"/>
      <c r="U3" s="5">
        <f t="shared" si="3"/>
        <v>1465941.25</v>
      </c>
      <c r="V3" s="5">
        <f t="shared" si="4"/>
        <v>492978.25</v>
      </c>
      <c r="W3" s="23">
        <f t="shared" ref="W3:W66" si="13">U3+V3</f>
        <v>1958919.5</v>
      </c>
      <c r="Y3" s="4"/>
      <c r="Z3" s="8">
        <v>6484578</v>
      </c>
      <c r="AA3" s="7">
        <v>2180685</v>
      </c>
      <c r="AB3" s="8">
        <v>6482399</v>
      </c>
      <c r="AC3" s="7">
        <v>2179952</v>
      </c>
      <c r="AD3" s="5">
        <f t="shared" si="5"/>
        <v>1620690.39</v>
      </c>
      <c r="AE3" s="5">
        <f t="shared" si="6"/>
        <v>545018.9</v>
      </c>
      <c r="AF3" s="23">
        <f t="shared" ref="AF3:AF66" si="14">AD3+AE3</f>
        <v>2165709.29</v>
      </c>
      <c r="AH3" s="5">
        <f t="shared" si="7"/>
        <v>90753.59</v>
      </c>
      <c r="AI3" s="5">
        <f t="shared" si="8"/>
        <v>30519.33</v>
      </c>
      <c r="AJ3" s="94">
        <f t="shared" ref="AJ3:AJ66" si="15">ROUND((K3*23.6%)+(K3*25%)+(K3*25%)+(AB3*25%)-AD3-U3-Q3-M3+AH3,2)</f>
        <v>88752.29</v>
      </c>
      <c r="AK3" s="94">
        <f t="shared" ref="AK3:AK66" si="16">ROUND((L3*23.6%)+(L3*25%)+(L3*25%)+(AC3*25%)-AE3-V3-R3-N3+AI3,2)</f>
        <v>29845.9</v>
      </c>
      <c r="AL3" s="94">
        <f t="shared" si="9"/>
        <v>121272.92</v>
      </c>
      <c r="AM3" s="23">
        <f t="shared" si="10"/>
        <v>118598.19</v>
      </c>
      <c r="AP3" s="82"/>
      <c r="AQ3" s="83"/>
      <c r="AR3" s="84"/>
      <c r="AS3" s="85"/>
      <c r="AT3" s="84"/>
    </row>
    <row r="4" spans="1:46" x14ac:dyDescent="0.25">
      <c r="A4" s="19">
        <v>10</v>
      </c>
      <c r="B4" s="2" t="s">
        <v>8</v>
      </c>
      <c r="C4" s="10" t="s">
        <v>200</v>
      </c>
      <c r="D4" s="10">
        <v>1</v>
      </c>
      <c r="E4" s="79"/>
      <c r="F4" s="4"/>
      <c r="G4" s="8">
        <v>4640618</v>
      </c>
      <c r="H4" s="7">
        <v>1431291</v>
      </c>
      <c r="I4" s="8">
        <v>4640130</v>
      </c>
      <c r="J4" s="7">
        <v>1431141</v>
      </c>
      <c r="K4" s="8">
        <v>4638564</v>
      </c>
      <c r="L4" s="7">
        <v>1430658</v>
      </c>
      <c r="M4" s="5">
        <f t="shared" si="0"/>
        <v>1095185.8500000001</v>
      </c>
      <c r="N4" s="5">
        <f t="shared" si="0"/>
        <v>337784.68</v>
      </c>
      <c r="O4" s="23">
        <f t="shared" si="11"/>
        <v>1432970.53</v>
      </c>
      <c r="P4" s="80"/>
      <c r="Q4" s="5">
        <f t="shared" si="1"/>
        <v>1160154.5</v>
      </c>
      <c r="R4" s="5">
        <f t="shared" si="2"/>
        <v>357822.75</v>
      </c>
      <c r="S4" s="23">
        <f t="shared" si="12"/>
        <v>1517977.25</v>
      </c>
      <c r="T4" s="81"/>
      <c r="U4" s="5">
        <f t="shared" si="3"/>
        <v>1160154.5</v>
      </c>
      <c r="V4" s="5">
        <f t="shared" si="4"/>
        <v>357822.75</v>
      </c>
      <c r="W4" s="23">
        <f t="shared" si="13"/>
        <v>1517977.25</v>
      </c>
      <c r="Y4" s="4"/>
      <c r="Z4" s="8">
        <v>5131933</v>
      </c>
      <c r="AA4" s="7">
        <v>1582826</v>
      </c>
      <c r="AB4" s="8">
        <v>5130209</v>
      </c>
      <c r="AC4" s="7">
        <v>1582294</v>
      </c>
      <c r="AD4" s="5">
        <f t="shared" si="5"/>
        <v>1282624.0799999998</v>
      </c>
      <c r="AE4" s="5">
        <f t="shared" si="6"/>
        <v>395596.10000000003</v>
      </c>
      <c r="AF4" s="23">
        <f t="shared" si="14"/>
        <v>1678220.18</v>
      </c>
      <c r="AH4" s="5">
        <f t="shared" si="7"/>
        <v>71822.929999999993</v>
      </c>
      <c r="AI4" s="5">
        <f t="shared" si="8"/>
        <v>22152.12</v>
      </c>
      <c r="AJ4" s="94">
        <f t="shared" si="15"/>
        <v>70239.350000000006</v>
      </c>
      <c r="AK4" s="94">
        <f t="shared" si="16"/>
        <v>21663.63</v>
      </c>
      <c r="AL4" s="94">
        <f t="shared" si="9"/>
        <v>93975.049999999988</v>
      </c>
      <c r="AM4" s="23">
        <f t="shared" si="10"/>
        <v>91902.98</v>
      </c>
      <c r="AP4" s="82"/>
      <c r="AQ4" s="83"/>
      <c r="AR4" s="84"/>
      <c r="AS4" s="85"/>
      <c r="AT4" s="84"/>
    </row>
    <row r="5" spans="1:46" x14ac:dyDescent="0.25">
      <c r="A5" s="19">
        <v>10</v>
      </c>
      <c r="B5" s="13" t="s">
        <v>11</v>
      </c>
      <c r="C5" s="10" t="s">
        <v>12</v>
      </c>
      <c r="D5" s="10">
        <v>1</v>
      </c>
      <c r="E5" s="79"/>
      <c r="F5" s="4"/>
      <c r="G5" s="8">
        <v>572265</v>
      </c>
      <c r="H5" s="7">
        <v>631039</v>
      </c>
      <c r="I5" s="8">
        <v>572205</v>
      </c>
      <c r="J5" s="7">
        <v>630973</v>
      </c>
      <c r="K5" s="8">
        <v>572012</v>
      </c>
      <c r="L5" s="7">
        <v>630760</v>
      </c>
      <c r="M5" s="5">
        <f t="shared" si="0"/>
        <v>135054.54</v>
      </c>
      <c r="N5" s="5">
        <f t="shared" si="0"/>
        <v>148925.20000000001</v>
      </c>
      <c r="O5" s="23">
        <f t="shared" si="11"/>
        <v>283979.74</v>
      </c>
      <c r="P5" s="80"/>
      <c r="Q5" s="5">
        <f t="shared" si="1"/>
        <v>143066.25</v>
      </c>
      <c r="R5" s="5">
        <f t="shared" si="2"/>
        <v>157759.75</v>
      </c>
      <c r="S5" s="23">
        <f t="shared" si="12"/>
        <v>300826</v>
      </c>
      <c r="T5" s="81"/>
      <c r="U5" s="5">
        <f t="shared" si="3"/>
        <v>143066.25</v>
      </c>
      <c r="V5" s="5">
        <f t="shared" si="4"/>
        <v>157759.75</v>
      </c>
      <c r="W5" s="23">
        <f t="shared" si="13"/>
        <v>300826</v>
      </c>
      <c r="Y5" s="4"/>
      <c r="Z5" s="8">
        <v>632852</v>
      </c>
      <c r="AA5" s="7">
        <v>697849</v>
      </c>
      <c r="AB5" s="8">
        <v>632640</v>
      </c>
      <c r="AC5" s="7">
        <v>697615</v>
      </c>
      <c r="AD5" s="5">
        <f t="shared" si="5"/>
        <v>158168.84</v>
      </c>
      <c r="AE5" s="5">
        <f t="shared" si="6"/>
        <v>174413.68</v>
      </c>
      <c r="AF5" s="23">
        <f t="shared" si="14"/>
        <v>332582.52</v>
      </c>
      <c r="AH5" s="5">
        <f t="shared" si="7"/>
        <v>8856.9599999999991</v>
      </c>
      <c r="AI5" s="5">
        <f t="shared" si="8"/>
        <v>9766.61</v>
      </c>
      <c r="AJ5" s="94">
        <f t="shared" si="15"/>
        <v>8661.91</v>
      </c>
      <c r="AK5" s="94">
        <f t="shared" si="16"/>
        <v>9551.34</v>
      </c>
      <c r="AL5" s="94">
        <f t="shared" si="9"/>
        <v>18623.57</v>
      </c>
      <c r="AM5" s="23">
        <f t="shared" si="10"/>
        <v>18213.25</v>
      </c>
      <c r="AP5" s="82"/>
      <c r="AQ5" s="83"/>
      <c r="AR5" s="84"/>
      <c r="AS5" s="85"/>
      <c r="AT5" s="84"/>
    </row>
    <row r="6" spans="1:46" x14ac:dyDescent="0.25">
      <c r="A6" s="19">
        <v>10</v>
      </c>
      <c r="B6" s="26" t="s">
        <v>115</v>
      </c>
      <c r="C6" s="10" t="s">
        <v>119</v>
      </c>
      <c r="D6" s="10">
        <v>1</v>
      </c>
      <c r="E6" s="79"/>
      <c r="F6" s="4"/>
      <c r="G6" s="8">
        <v>1453016</v>
      </c>
      <c r="H6" s="7">
        <v>1005828</v>
      </c>
      <c r="I6" s="8">
        <v>1452863</v>
      </c>
      <c r="J6" s="7">
        <v>1005722</v>
      </c>
      <c r="K6" s="8">
        <v>1452372</v>
      </c>
      <c r="L6" s="7">
        <v>1005383</v>
      </c>
      <c r="M6" s="5">
        <f t="shared" si="0"/>
        <v>342911.78</v>
      </c>
      <c r="N6" s="5">
        <f t="shared" si="0"/>
        <v>237375.41</v>
      </c>
      <c r="O6" s="23">
        <f t="shared" si="11"/>
        <v>580287.19000000006</v>
      </c>
      <c r="P6" s="80"/>
      <c r="Q6" s="5">
        <f t="shared" si="1"/>
        <v>363254</v>
      </c>
      <c r="R6" s="5">
        <f t="shared" si="2"/>
        <v>251457</v>
      </c>
      <c r="S6" s="23">
        <f t="shared" si="12"/>
        <v>614711</v>
      </c>
      <c r="T6" s="81"/>
      <c r="U6" s="5">
        <f t="shared" si="3"/>
        <v>363254</v>
      </c>
      <c r="V6" s="5">
        <f t="shared" si="4"/>
        <v>251457</v>
      </c>
      <c r="W6" s="23">
        <f t="shared" si="13"/>
        <v>614711</v>
      </c>
      <c r="Y6" s="4"/>
      <c r="Z6" s="8">
        <v>1606850</v>
      </c>
      <c r="AA6" s="7">
        <v>1112318</v>
      </c>
      <c r="AB6" s="8">
        <v>1606310</v>
      </c>
      <c r="AC6" s="7">
        <v>1111944</v>
      </c>
      <c r="AD6" s="5">
        <f t="shared" si="5"/>
        <v>401599.88999999996</v>
      </c>
      <c r="AE6" s="5">
        <f t="shared" si="6"/>
        <v>278001.48</v>
      </c>
      <c r="AF6" s="23">
        <f t="shared" si="14"/>
        <v>679601.36999999988</v>
      </c>
      <c r="AH6" s="5">
        <f t="shared" si="7"/>
        <v>22488.34</v>
      </c>
      <c r="AI6" s="5">
        <f t="shared" si="8"/>
        <v>15567.22</v>
      </c>
      <c r="AJ6" s="94">
        <f t="shared" si="15"/>
        <v>21991.96</v>
      </c>
      <c r="AK6" s="94">
        <f t="shared" si="16"/>
        <v>15224.22</v>
      </c>
      <c r="AL6" s="94">
        <f t="shared" si="9"/>
        <v>38055.56</v>
      </c>
      <c r="AM6" s="23">
        <f t="shared" si="10"/>
        <v>37216.18</v>
      </c>
      <c r="AP6" s="82"/>
      <c r="AQ6" s="83"/>
      <c r="AR6" s="84"/>
      <c r="AS6" s="85"/>
      <c r="AT6" s="84"/>
    </row>
    <row r="7" spans="1:46" x14ac:dyDescent="0.25">
      <c r="A7" s="19">
        <v>634</v>
      </c>
      <c r="B7" s="34" t="s">
        <v>132</v>
      </c>
      <c r="C7" s="10" t="s">
        <v>138</v>
      </c>
      <c r="D7" s="10">
        <v>1</v>
      </c>
      <c r="E7" s="79"/>
      <c r="F7" s="4"/>
      <c r="G7" s="8">
        <v>2029374</v>
      </c>
      <c r="H7" s="7">
        <v>0</v>
      </c>
      <c r="I7" s="8">
        <v>2029160</v>
      </c>
      <c r="J7" s="7">
        <v>0</v>
      </c>
      <c r="K7" s="8">
        <v>2028475</v>
      </c>
      <c r="L7" s="7">
        <v>0</v>
      </c>
      <c r="M7" s="5">
        <f t="shared" si="0"/>
        <v>478932.26</v>
      </c>
      <c r="N7" s="5">
        <f t="shared" si="0"/>
        <v>0</v>
      </c>
      <c r="O7" s="23">
        <f t="shared" si="11"/>
        <v>478932.26</v>
      </c>
      <c r="P7" s="80"/>
      <c r="Q7" s="5">
        <f t="shared" si="1"/>
        <v>507343.5</v>
      </c>
      <c r="R7" s="5">
        <f t="shared" si="2"/>
        <v>0</v>
      </c>
      <c r="S7" s="23">
        <f t="shared" si="12"/>
        <v>507343.5</v>
      </c>
      <c r="T7" s="81"/>
      <c r="U7" s="5">
        <f t="shared" si="3"/>
        <v>507343.5</v>
      </c>
      <c r="V7" s="5">
        <f t="shared" si="4"/>
        <v>0</v>
      </c>
      <c r="W7" s="23">
        <f t="shared" si="13"/>
        <v>507343.5</v>
      </c>
      <c r="Y7" s="4"/>
      <c r="Z7" s="8">
        <v>2244229</v>
      </c>
      <c r="AA7" s="7">
        <v>0</v>
      </c>
      <c r="AB7" s="8">
        <v>2243475</v>
      </c>
      <c r="AC7" s="7">
        <v>0</v>
      </c>
      <c r="AD7" s="5">
        <f t="shared" si="5"/>
        <v>560899.75</v>
      </c>
      <c r="AE7" s="5">
        <f t="shared" si="6"/>
        <v>0</v>
      </c>
      <c r="AF7" s="23">
        <f t="shared" si="14"/>
        <v>560899.75</v>
      </c>
      <c r="AH7" s="5">
        <f t="shared" si="7"/>
        <v>31408.65</v>
      </c>
      <c r="AI7" s="5">
        <f t="shared" si="8"/>
        <v>0</v>
      </c>
      <c r="AJ7" s="94">
        <f t="shared" si="15"/>
        <v>30715.99</v>
      </c>
      <c r="AK7" s="94">
        <f t="shared" si="16"/>
        <v>0</v>
      </c>
      <c r="AL7" s="94">
        <f t="shared" si="9"/>
        <v>31408.65</v>
      </c>
      <c r="AM7" s="23">
        <f t="shared" si="10"/>
        <v>30715.99</v>
      </c>
    </row>
    <row r="8" spans="1:46" x14ac:dyDescent="0.25">
      <c r="A8" s="19">
        <v>10</v>
      </c>
      <c r="B8" s="14" t="s">
        <v>13</v>
      </c>
      <c r="C8" s="10" t="s">
        <v>14</v>
      </c>
      <c r="D8" s="10">
        <v>1</v>
      </c>
      <c r="E8" s="79"/>
      <c r="F8" s="4"/>
      <c r="G8" s="8">
        <v>1034571</v>
      </c>
      <c r="H8" s="7">
        <v>402497</v>
      </c>
      <c r="I8" s="8">
        <v>1034462</v>
      </c>
      <c r="J8" s="7">
        <v>402455</v>
      </c>
      <c r="K8" s="8">
        <v>1034113</v>
      </c>
      <c r="L8" s="7">
        <v>402319</v>
      </c>
      <c r="M8" s="5">
        <f t="shared" si="0"/>
        <v>244158.76</v>
      </c>
      <c r="N8" s="5">
        <f t="shared" si="0"/>
        <v>94989.29</v>
      </c>
      <c r="O8" s="23">
        <f t="shared" si="11"/>
        <v>339148.05</v>
      </c>
      <c r="P8" s="80"/>
      <c r="Q8" s="5">
        <f t="shared" si="1"/>
        <v>258642.75</v>
      </c>
      <c r="R8" s="5">
        <f t="shared" si="2"/>
        <v>100624.25</v>
      </c>
      <c r="S8" s="23">
        <f t="shared" si="12"/>
        <v>359267</v>
      </c>
      <c r="T8" s="81"/>
      <c r="U8" s="5">
        <f t="shared" si="3"/>
        <v>258642.75</v>
      </c>
      <c r="V8" s="5">
        <f t="shared" si="4"/>
        <v>100624.25</v>
      </c>
      <c r="W8" s="23">
        <f t="shared" si="13"/>
        <v>359267</v>
      </c>
      <c r="Y8" s="4"/>
      <c r="Z8" s="8">
        <v>1144103</v>
      </c>
      <c r="AA8" s="7">
        <v>445111</v>
      </c>
      <c r="AB8" s="8">
        <v>1143719</v>
      </c>
      <c r="AC8" s="7">
        <v>444961</v>
      </c>
      <c r="AD8" s="5">
        <f t="shared" si="5"/>
        <v>285945.52</v>
      </c>
      <c r="AE8" s="5">
        <f t="shared" si="6"/>
        <v>111246.84000000001</v>
      </c>
      <c r="AF8" s="23">
        <f t="shared" si="14"/>
        <v>397192.36000000004</v>
      </c>
      <c r="AH8" s="5">
        <f t="shared" si="7"/>
        <v>16012.07</v>
      </c>
      <c r="AI8" s="5">
        <f t="shared" si="8"/>
        <v>6229.45</v>
      </c>
      <c r="AJ8" s="94">
        <f t="shared" si="15"/>
        <v>15659.21</v>
      </c>
      <c r="AK8" s="94">
        <f t="shared" si="16"/>
        <v>6091.85</v>
      </c>
      <c r="AL8" s="94">
        <f t="shared" si="9"/>
        <v>22241.52</v>
      </c>
      <c r="AM8" s="23">
        <f t="shared" si="10"/>
        <v>21751.06</v>
      </c>
    </row>
    <row r="9" spans="1:46" x14ac:dyDescent="0.25">
      <c r="A9" s="19">
        <v>10</v>
      </c>
      <c r="B9" s="13" t="s">
        <v>16</v>
      </c>
      <c r="C9" s="10" t="s">
        <v>17</v>
      </c>
      <c r="D9" s="10">
        <v>1</v>
      </c>
      <c r="E9" s="79"/>
      <c r="F9" s="4"/>
      <c r="G9" s="8">
        <v>2946135</v>
      </c>
      <c r="H9" s="7">
        <v>1900427</v>
      </c>
      <c r="I9" s="8">
        <v>2945824</v>
      </c>
      <c r="J9" s="7">
        <v>1900227</v>
      </c>
      <c r="K9" s="8">
        <v>2944830</v>
      </c>
      <c r="L9" s="7">
        <v>1899586</v>
      </c>
      <c r="M9" s="5">
        <f t="shared" si="0"/>
        <v>695287.86</v>
      </c>
      <c r="N9" s="5">
        <f t="shared" si="0"/>
        <v>448500.77</v>
      </c>
      <c r="O9" s="23">
        <f t="shared" si="11"/>
        <v>1143788.6299999999</v>
      </c>
      <c r="P9" s="80"/>
      <c r="Q9" s="5">
        <f t="shared" si="1"/>
        <v>736533.75</v>
      </c>
      <c r="R9" s="5">
        <f t="shared" si="2"/>
        <v>475106.75</v>
      </c>
      <c r="S9" s="23">
        <f t="shared" si="12"/>
        <v>1211640.5</v>
      </c>
      <c r="T9" s="81"/>
      <c r="U9" s="5">
        <f t="shared" si="3"/>
        <v>736533.75</v>
      </c>
      <c r="V9" s="5">
        <f t="shared" si="4"/>
        <v>475106.75</v>
      </c>
      <c r="W9" s="23">
        <f t="shared" si="13"/>
        <v>1211640.5</v>
      </c>
      <c r="Y9" s="4"/>
      <c r="Z9" s="8">
        <v>3258050</v>
      </c>
      <c r="AA9" s="7">
        <v>2101631</v>
      </c>
      <c r="AB9" s="8">
        <v>3256955</v>
      </c>
      <c r="AC9" s="7">
        <v>2100924</v>
      </c>
      <c r="AD9" s="5">
        <f t="shared" si="5"/>
        <v>814283.6</v>
      </c>
      <c r="AE9" s="5">
        <f t="shared" si="6"/>
        <v>525260.55000000005</v>
      </c>
      <c r="AF9" s="23">
        <f t="shared" si="14"/>
        <v>1339544.1499999999</v>
      </c>
      <c r="AH9" s="5">
        <f t="shared" si="7"/>
        <v>45597.37</v>
      </c>
      <c r="AI9" s="5">
        <f t="shared" si="8"/>
        <v>29412.94</v>
      </c>
      <c r="AJ9" s="94">
        <f t="shared" si="15"/>
        <v>44592.04</v>
      </c>
      <c r="AK9" s="94">
        <f t="shared" si="16"/>
        <v>28764.42</v>
      </c>
      <c r="AL9" s="94">
        <f t="shared" si="9"/>
        <v>75010.31</v>
      </c>
      <c r="AM9" s="23">
        <f t="shared" si="10"/>
        <v>73356.460000000006</v>
      </c>
    </row>
    <row r="10" spans="1:46" x14ac:dyDescent="0.25">
      <c r="A10" s="19">
        <v>10</v>
      </c>
      <c r="B10" s="13" t="s">
        <v>19</v>
      </c>
      <c r="C10" s="10" t="s">
        <v>20</v>
      </c>
      <c r="D10" s="10">
        <v>1</v>
      </c>
      <c r="E10" s="79"/>
      <c r="F10" s="4"/>
      <c r="G10" s="8">
        <v>1081685</v>
      </c>
      <c r="H10" s="7">
        <v>760347</v>
      </c>
      <c r="I10" s="8">
        <v>1081571</v>
      </c>
      <c r="J10" s="7">
        <v>760267</v>
      </c>
      <c r="K10" s="8">
        <v>1081206</v>
      </c>
      <c r="L10" s="7">
        <v>760010</v>
      </c>
      <c r="M10" s="5">
        <f t="shared" si="0"/>
        <v>255277.66</v>
      </c>
      <c r="N10" s="5">
        <f t="shared" si="0"/>
        <v>179441.89</v>
      </c>
      <c r="O10" s="23">
        <f t="shared" si="11"/>
        <v>434719.55000000005</v>
      </c>
      <c r="P10" s="80"/>
      <c r="Q10" s="5">
        <f t="shared" si="1"/>
        <v>270421.25</v>
      </c>
      <c r="R10" s="5">
        <f t="shared" si="2"/>
        <v>190086.75</v>
      </c>
      <c r="S10" s="23">
        <f t="shared" si="12"/>
        <v>460508</v>
      </c>
      <c r="T10" s="81"/>
      <c r="U10" s="5">
        <f t="shared" si="3"/>
        <v>270421.25</v>
      </c>
      <c r="V10" s="5">
        <f t="shared" si="4"/>
        <v>190086.75</v>
      </c>
      <c r="W10" s="23">
        <f t="shared" si="13"/>
        <v>460508</v>
      </c>
      <c r="Y10" s="4"/>
      <c r="Z10" s="8">
        <v>1196206</v>
      </c>
      <c r="AA10" s="7">
        <v>840847</v>
      </c>
      <c r="AB10" s="8">
        <v>1195804</v>
      </c>
      <c r="AC10" s="7">
        <v>840564</v>
      </c>
      <c r="AD10" s="5">
        <f t="shared" si="5"/>
        <v>298967.59999999998</v>
      </c>
      <c r="AE10" s="5">
        <f t="shared" si="6"/>
        <v>210152.87</v>
      </c>
      <c r="AF10" s="23">
        <f t="shared" si="14"/>
        <v>509120.47</v>
      </c>
      <c r="AH10" s="5">
        <f t="shared" si="7"/>
        <v>16741.259999999998</v>
      </c>
      <c r="AI10" s="5">
        <f t="shared" si="8"/>
        <v>11767.9</v>
      </c>
      <c r="AJ10" s="94">
        <f t="shared" si="15"/>
        <v>16372.12</v>
      </c>
      <c r="AK10" s="94">
        <f t="shared" si="16"/>
        <v>11508</v>
      </c>
      <c r="AL10" s="94">
        <f t="shared" si="9"/>
        <v>28509.159999999996</v>
      </c>
      <c r="AM10" s="23">
        <f t="shared" si="10"/>
        <v>27880.12</v>
      </c>
    </row>
    <row r="11" spans="1:46" x14ac:dyDescent="0.25">
      <c r="A11" s="19">
        <v>10</v>
      </c>
      <c r="B11" s="13" t="s">
        <v>21</v>
      </c>
      <c r="C11" s="10" t="s">
        <v>22</v>
      </c>
      <c r="D11" s="10">
        <v>1</v>
      </c>
      <c r="E11" s="79"/>
      <c r="F11" s="4"/>
      <c r="G11" s="8">
        <v>211912</v>
      </c>
      <c r="H11" s="7">
        <v>455002</v>
      </c>
      <c r="I11" s="8">
        <v>211889</v>
      </c>
      <c r="J11" s="7">
        <v>454954</v>
      </c>
      <c r="K11" s="8">
        <v>211818</v>
      </c>
      <c r="L11" s="7">
        <v>454801</v>
      </c>
      <c r="M11" s="5">
        <f t="shared" si="0"/>
        <v>50011.23</v>
      </c>
      <c r="N11" s="5">
        <f t="shared" si="0"/>
        <v>107380.47</v>
      </c>
      <c r="O11" s="23">
        <f t="shared" si="11"/>
        <v>157391.70000000001</v>
      </c>
      <c r="P11" s="80"/>
      <c r="Q11" s="5">
        <f t="shared" si="1"/>
        <v>52978</v>
      </c>
      <c r="R11" s="5">
        <f t="shared" si="2"/>
        <v>113750.5</v>
      </c>
      <c r="S11" s="23">
        <f t="shared" si="12"/>
        <v>166728.5</v>
      </c>
      <c r="T11" s="81"/>
      <c r="U11" s="5">
        <f t="shared" si="3"/>
        <v>52978</v>
      </c>
      <c r="V11" s="5">
        <f t="shared" si="4"/>
        <v>113750.5</v>
      </c>
      <c r="W11" s="23">
        <f t="shared" si="13"/>
        <v>166728.5</v>
      </c>
      <c r="Y11" s="4"/>
      <c r="Z11" s="8">
        <v>234347</v>
      </c>
      <c r="AA11" s="7">
        <v>503174</v>
      </c>
      <c r="AB11" s="8">
        <v>234268</v>
      </c>
      <c r="AC11" s="7">
        <v>503005</v>
      </c>
      <c r="AD11" s="5">
        <f t="shared" si="5"/>
        <v>58569.82</v>
      </c>
      <c r="AE11" s="5">
        <f t="shared" si="6"/>
        <v>125758.17</v>
      </c>
      <c r="AF11" s="23">
        <f t="shared" si="14"/>
        <v>184327.99</v>
      </c>
      <c r="AH11" s="5">
        <f t="shared" si="7"/>
        <v>3279.75</v>
      </c>
      <c r="AI11" s="5">
        <f t="shared" si="8"/>
        <v>7042.07</v>
      </c>
      <c r="AJ11" s="94">
        <f t="shared" si="15"/>
        <v>3207.75</v>
      </c>
      <c r="AK11" s="94">
        <f t="shared" si="16"/>
        <v>6887.22</v>
      </c>
      <c r="AL11" s="94">
        <f t="shared" si="9"/>
        <v>10321.82</v>
      </c>
      <c r="AM11" s="23">
        <f t="shared" si="10"/>
        <v>10094.959999999999</v>
      </c>
    </row>
    <row r="12" spans="1:46" x14ac:dyDescent="0.25">
      <c r="A12" s="19">
        <v>10</v>
      </c>
      <c r="B12" s="14" t="s">
        <v>6</v>
      </c>
      <c r="C12" s="10" t="s">
        <v>201</v>
      </c>
      <c r="D12" s="10">
        <v>1</v>
      </c>
      <c r="E12" s="79"/>
      <c r="F12" s="4"/>
      <c r="G12" s="8">
        <v>2306265</v>
      </c>
      <c r="H12" s="7">
        <v>1103017</v>
      </c>
      <c r="I12" s="8">
        <v>2306022</v>
      </c>
      <c r="J12" s="7">
        <v>1102901</v>
      </c>
      <c r="K12" s="8">
        <v>2305244</v>
      </c>
      <c r="L12" s="7">
        <v>1102529</v>
      </c>
      <c r="M12" s="5">
        <f t="shared" si="0"/>
        <v>544278.54</v>
      </c>
      <c r="N12" s="5">
        <f t="shared" si="0"/>
        <v>260312.01</v>
      </c>
      <c r="O12" s="23">
        <f t="shared" si="11"/>
        <v>804590.55</v>
      </c>
      <c r="P12" s="80"/>
      <c r="Q12" s="5">
        <f t="shared" si="1"/>
        <v>576566.25</v>
      </c>
      <c r="R12" s="5">
        <f t="shared" si="2"/>
        <v>275754.25</v>
      </c>
      <c r="S12" s="23">
        <f t="shared" si="12"/>
        <v>852320.5</v>
      </c>
      <c r="T12" s="81"/>
      <c r="U12" s="5">
        <f t="shared" si="3"/>
        <v>576566.25</v>
      </c>
      <c r="V12" s="5">
        <f t="shared" si="4"/>
        <v>275754.25</v>
      </c>
      <c r="W12" s="23">
        <f t="shared" si="13"/>
        <v>852320.5</v>
      </c>
      <c r="Y12" s="4"/>
      <c r="Z12" s="8">
        <v>2550435</v>
      </c>
      <c r="AA12" s="7">
        <v>1219796</v>
      </c>
      <c r="AB12" s="8">
        <v>2549578</v>
      </c>
      <c r="AC12" s="7">
        <v>1219386</v>
      </c>
      <c r="AD12" s="5">
        <f t="shared" si="5"/>
        <v>637429.89999999991</v>
      </c>
      <c r="AE12" s="5">
        <f t="shared" si="6"/>
        <v>304863.63</v>
      </c>
      <c r="AF12" s="23">
        <f t="shared" si="14"/>
        <v>942293.52999999991</v>
      </c>
      <c r="AH12" s="5">
        <f t="shared" si="7"/>
        <v>35694.089999999997</v>
      </c>
      <c r="AI12" s="5">
        <f t="shared" si="8"/>
        <v>17071.400000000001</v>
      </c>
      <c r="AJ12" s="94">
        <f t="shared" si="15"/>
        <v>34907.230000000003</v>
      </c>
      <c r="AK12" s="94">
        <f t="shared" si="16"/>
        <v>16695.099999999999</v>
      </c>
      <c r="AL12" s="94">
        <f t="shared" si="9"/>
        <v>52765.49</v>
      </c>
      <c r="AM12" s="23">
        <f t="shared" si="10"/>
        <v>51602.34</v>
      </c>
    </row>
    <row r="13" spans="1:46" x14ac:dyDescent="0.25">
      <c r="A13" s="19">
        <v>10</v>
      </c>
      <c r="B13" s="13" t="s">
        <v>15</v>
      </c>
      <c r="C13" s="10" t="s">
        <v>202</v>
      </c>
      <c r="D13" s="10">
        <v>1</v>
      </c>
      <c r="E13" s="79"/>
      <c r="F13" s="4"/>
      <c r="G13" s="8">
        <v>938876</v>
      </c>
      <c r="H13" s="7">
        <v>522142</v>
      </c>
      <c r="I13" s="8">
        <v>938777</v>
      </c>
      <c r="J13" s="7">
        <v>522087</v>
      </c>
      <c r="K13" s="8">
        <v>938461</v>
      </c>
      <c r="L13" s="7">
        <v>521910</v>
      </c>
      <c r="M13" s="5">
        <f t="shared" si="0"/>
        <v>221574.74</v>
      </c>
      <c r="N13" s="5">
        <f t="shared" si="0"/>
        <v>123225.51</v>
      </c>
      <c r="O13" s="23">
        <f t="shared" si="11"/>
        <v>344800.25</v>
      </c>
      <c r="P13" s="80"/>
      <c r="Q13" s="5">
        <f t="shared" si="1"/>
        <v>234719</v>
      </c>
      <c r="R13" s="5">
        <f t="shared" si="2"/>
        <v>130535.5</v>
      </c>
      <c r="S13" s="23">
        <f t="shared" si="12"/>
        <v>365254.5</v>
      </c>
      <c r="T13" s="81"/>
      <c r="U13" s="5">
        <f t="shared" si="3"/>
        <v>234719</v>
      </c>
      <c r="V13" s="5">
        <f t="shared" si="4"/>
        <v>130535.5</v>
      </c>
      <c r="W13" s="23">
        <f t="shared" si="13"/>
        <v>365254.5</v>
      </c>
      <c r="Y13" s="4"/>
      <c r="Z13" s="8">
        <v>1038278</v>
      </c>
      <c r="AA13" s="7">
        <v>577422</v>
      </c>
      <c r="AB13" s="8">
        <v>1037929</v>
      </c>
      <c r="AC13" s="7">
        <v>577228</v>
      </c>
      <c r="AD13" s="5">
        <f t="shared" si="5"/>
        <v>259496.63</v>
      </c>
      <c r="AE13" s="5">
        <f t="shared" si="6"/>
        <v>144315.02000000002</v>
      </c>
      <c r="AF13" s="23">
        <f t="shared" si="14"/>
        <v>403811.65</v>
      </c>
      <c r="AH13" s="5">
        <f t="shared" si="7"/>
        <v>14531.01</v>
      </c>
      <c r="AI13" s="5">
        <f t="shared" si="8"/>
        <v>8081.19</v>
      </c>
      <c r="AJ13" s="94">
        <f t="shared" si="15"/>
        <v>14211.19</v>
      </c>
      <c r="AK13" s="94">
        <f t="shared" si="16"/>
        <v>7902.42</v>
      </c>
      <c r="AL13" s="94">
        <f t="shared" si="9"/>
        <v>22612.2</v>
      </c>
      <c r="AM13" s="23">
        <f t="shared" si="10"/>
        <v>22113.61</v>
      </c>
    </row>
    <row r="14" spans="1:46" x14ac:dyDescent="0.25">
      <c r="A14" s="19">
        <v>10</v>
      </c>
      <c r="B14" s="13" t="s">
        <v>23</v>
      </c>
      <c r="C14" s="20" t="s">
        <v>24</v>
      </c>
      <c r="D14" s="10">
        <v>1</v>
      </c>
      <c r="E14" s="79"/>
      <c r="F14" s="4"/>
      <c r="G14" s="8">
        <v>31800855</v>
      </c>
      <c r="H14" s="7">
        <v>3593079</v>
      </c>
      <c r="I14" s="8">
        <v>31797506</v>
      </c>
      <c r="J14" s="7">
        <v>3592701</v>
      </c>
      <c r="K14" s="8">
        <v>31786775</v>
      </c>
      <c r="L14" s="7">
        <v>3591488</v>
      </c>
      <c r="M14" s="5">
        <f t="shared" si="0"/>
        <v>7505001.7800000003</v>
      </c>
      <c r="N14" s="5">
        <f t="shared" si="0"/>
        <v>847966.64</v>
      </c>
      <c r="O14" s="23">
        <f t="shared" si="11"/>
        <v>8352968.4199999999</v>
      </c>
      <c r="P14" s="80"/>
      <c r="Q14" s="5">
        <f t="shared" si="1"/>
        <v>7950213.75</v>
      </c>
      <c r="R14" s="5">
        <f t="shared" si="2"/>
        <v>898269.75</v>
      </c>
      <c r="S14" s="23">
        <f t="shared" si="12"/>
        <v>8848483.5</v>
      </c>
      <c r="T14" s="81"/>
      <c r="U14" s="5">
        <f t="shared" si="3"/>
        <v>7950213.75</v>
      </c>
      <c r="V14" s="5">
        <f t="shared" si="4"/>
        <v>898269.75</v>
      </c>
      <c r="W14" s="23">
        <f t="shared" si="13"/>
        <v>8848483.5</v>
      </c>
      <c r="Y14" s="4"/>
      <c r="Z14" s="8">
        <v>35167697</v>
      </c>
      <c r="AA14" s="7">
        <v>3973488</v>
      </c>
      <c r="AB14" s="8">
        <v>35155879</v>
      </c>
      <c r="AC14" s="7">
        <v>3972153</v>
      </c>
      <c r="AD14" s="5">
        <f t="shared" si="5"/>
        <v>8789459.3900000006</v>
      </c>
      <c r="AE14" s="5">
        <f t="shared" si="6"/>
        <v>993093.79999999993</v>
      </c>
      <c r="AF14" s="23">
        <f t="shared" si="14"/>
        <v>9782553.1900000013</v>
      </c>
      <c r="AH14" s="5">
        <f t="shared" si="7"/>
        <v>492182.31</v>
      </c>
      <c r="AI14" s="5">
        <f t="shared" si="8"/>
        <v>55610.14</v>
      </c>
      <c r="AJ14" s="94">
        <f t="shared" si="15"/>
        <v>481329.79</v>
      </c>
      <c r="AK14" s="94">
        <f t="shared" si="16"/>
        <v>54383.62</v>
      </c>
      <c r="AL14" s="94">
        <f t="shared" si="9"/>
        <v>547792.44999999995</v>
      </c>
      <c r="AM14" s="23">
        <f t="shared" si="10"/>
        <v>535713.41</v>
      </c>
    </row>
    <row r="15" spans="1:46" x14ac:dyDescent="0.25">
      <c r="A15" s="19">
        <v>10</v>
      </c>
      <c r="B15" s="13" t="s">
        <v>25</v>
      </c>
      <c r="C15" s="10" t="s">
        <v>139</v>
      </c>
      <c r="D15" s="10">
        <v>1</v>
      </c>
      <c r="E15" s="79"/>
      <c r="F15" s="4"/>
      <c r="G15" s="8">
        <f>24405206+G90+G91+G92</f>
        <v>31932246</v>
      </c>
      <c r="H15" s="7">
        <v>4377801</v>
      </c>
      <c r="I15" s="8">
        <v>31928881</v>
      </c>
      <c r="J15" s="7">
        <v>4377340</v>
      </c>
      <c r="K15" s="8">
        <v>31918106</v>
      </c>
      <c r="L15" s="7">
        <v>4375862</v>
      </c>
      <c r="M15" s="5">
        <f t="shared" si="0"/>
        <v>7536010.0599999996</v>
      </c>
      <c r="N15" s="5">
        <f t="shared" si="0"/>
        <v>1033161.04</v>
      </c>
      <c r="O15" s="23">
        <f t="shared" si="11"/>
        <v>8569171.0999999996</v>
      </c>
      <c r="P15" s="80"/>
      <c r="Q15" s="5">
        <f t="shared" si="1"/>
        <v>7983061.5</v>
      </c>
      <c r="R15" s="5">
        <f t="shared" si="2"/>
        <v>1094450.25</v>
      </c>
      <c r="S15" s="23">
        <f t="shared" si="12"/>
        <v>9077511.75</v>
      </c>
      <c r="T15" s="81"/>
      <c r="U15" s="5">
        <f t="shared" si="3"/>
        <v>7983061.5</v>
      </c>
      <c r="V15" s="5">
        <f t="shared" si="4"/>
        <v>1094450.25</v>
      </c>
      <c r="W15" s="23">
        <f t="shared" si="13"/>
        <v>9077511.75</v>
      </c>
      <c r="Y15" s="4"/>
      <c r="Z15" s="8">
        <v>35312996</v>
      </c>
      <c r="AA15" s="7">
        <v>4841290</v>
      </c>
      <c r="AB15" s="8">
        <v>35301131</v>
      </c>
      <c r="AC15" s="7">
        <v>4839663</v>
      </c>
      <c r="AD15" s="5">
        <f t="shared" si="5"/>
        <v>8825772.3599999994</v>
      </c>
      <c r="AE15" s="5">
        <f t="shared" si="6"/>
        <v>1209983.2</v>
      </c>
      <c r="AF15" s="23">
        <f t="shared" si="14"/>
        <v>10035755.559999999</v>
      </c>
      <c r="AH15" s="5">
        <f t="shared" si="7"/>
        <v>494215.83</v>
      </c>
      <c r="AI15" s="5">
        <f t="shared" si="8"/>
        <v>67755.28</v>
      </c>
      <c r="AJ15" s="94">
        <f t="shared" si="15"/>
        <v>483319.18</v>
      </c>
      <c r="AK15" s="94">
        <f t="shared" si="16"/>
        <v>66260.72</v>
      </c>
      <c r="AL15" s="94">
        <f t="shared" si="9"/>
        <v>561971.11</v>
      </c>
      <c r="AM15" s="23">
        <f t="shared" si="10"/>
        <v>549579.9</v>
      </c>
    </row>
    <row r="16" spans="1:46" x14ac:dyDescent="0.25">
      <c r="A16" s="19">
        <v>10</v>
      </c>
      <c r="B16" s="13" t="s">
        <v>27</v>
      </c>
      <c r="C16" s="10" t="s">
        <v>28</v>
      </c>
      <c r="D16" s="10">
        <v>1</v>
      </c>
      <c r="E16" s="79"/>
      <c r="F16" s="4"/>
      <c r="G16" s="8">
        <f>3536588+G82+G83</f>
        <v>6096547</v>
      </c>
      <c r="H16" s="7">
        <v>980894</v>
      </c>
      <c r="I16" s="8">
        <v>6095905</v>
      </c>
      <c r="J16" s="7">
        <v>980790</v>
      </c>
      <c r="K16" s="8">
        <v>6093847</v>
      </c>
      <c r="L16" s="7">
        <v>980459</v>
      </c>
      <c r="M16" s="5">
        <f t="shared" si="0"/>
        <v>1438785.09</v>
      </c>
      <c r="N16" s="5">
        <f t="shared" si="0"/>
        <v>231490.98</v>
      </c>
      <c r="O16" s="23">
        <f t="shared" si="11"/>
        <v>1670276.07</v>
      </c>
      <c r="P16" s="80"/>
      <c r="Q16" s="5">
        <f t="shared" si="1"/>
        <v>1524136.75</v>
      </c>
      <c r="R16" s="5">
        <f t="shared" si="2"/>
        <v>245223.5</v>
      </c>
      <c r="S16" s="23">
        <f t="shared" si="12"/>
        <v>1769360.25</v>
      </c>
      <c r="T16" s="81"/>
      <c r="U16" s="5">
        <f t="shared" si="3"/>
        <v>1524136.75</v>
      </c>
      <c r="V16" s="5">
        <f t="shared" si="4"/>
        <v>245223.5</v>
      </c>
      <c r="W16" s="23">
        <f t="shared" si="13"/>
        <v>1769360.25</v>
      </c>
      <c r="Y16" s="4"/>
      <c r="Z16" s="8">
        <v>6742005</v>
      </c>
      <c r="AA16" s="7">
        <v>1084744</v>
      </c>
      <c r="AB16" s="8">
        <v>6739739</v>
      </c>
      <c r="AC16" s="7">
        <v>1084379</v>
      </c>
      <c r="AD16" s="5">
        <f t="shared" si="5"/>
        <v>1685028.74</v>
      </c>
      <c r="AE16" s="5">
        <f t="shared" si="6"/>
        <v>271109.45999999996</v>
      </c>
      <c r="AF16" s="23">
        <f t="shared" si="14"/>
        <v>1956138.2</v>
      </c>
      <c r="AH16" s="5">
        <f t="shared" si="7"/>
        <v>94356.35</v>
      </c>
      <c r="AI16" s="5">
        <f t="shared" si="8"/>
        <v>15181.31</v>
      </c>
      <c r="AJ16" s="94">
        <f t="shared" si="15"/>
        <v>92275.16</v>
      </c>
      <c r="AK16" s="94">
        <f t="shared" si="16"/>
        <v>14846.44</v>
      </c>
      <c r="AL16" s="94">
        <f t="shared" si="9"/>
        <v>109537.66</v>
      </c>
      <c r="AM16" s="23">
        <f t="shared" si="10"/>
        <v>107121.61</v>
      </c>
    </row>
    <row r="17" spans="1:39" x14ac:dyDescent="0.25">
      <c r="A17" s="19">
        <v>10</v>
      </c>
      <c r="B17" s="13" t="s">
        <v>29</v>
      </c>
      <c r="C17" s="10" t="s">
        <v>30</v>
      </c>
      <c r="D17" s="10">
        <v>1</v>
      </c>
      <c r="E17" s="79"/>
      <c r="F17" s="4"/>
      <c r="G17" s="8">
        <v>2448154</v>
      </c>
      <c r="H17" s="7">
        <v>1010880</v>
      </c>
      <c r="I17" s="8">
        <v>2447896</v>
      </c>
      <c r="J17" s="7">
        <v>1010773</v>
      </c>
      <c r="K17" s="8">
        <v>2447070</v>
      </c>
      <c r="L17" s="7">
        <v>1010432</v>
      </c>
      <c r="M17" s="5">
        <f t="shared" si="0"/>
        <v>577764.34</v>
      </c>
      <c r="N17" s="5">
        <f t="shared" si="0"/>
        <v>238567.67999999999</v>
      </c>
      <c r="O17" s="23">
        <f t="shared" si="11"/>
        <v>816332.02</v>
      </c>
      <c r="P17" s="80"/>
      <c r="Q17" s="5">
        <f t="shared" si="1"/>
        <v>612038.5</v>
      </c>
      <c r="R17" s="5">
        <f t="shared" si="2"/>
        <v>252720</v>
      </c>
      <c r="S17" s="23">
        <f t="shared" si="12"/>
        <v>864758.5</v>
      </c>
      <c r="T17" s="81"/>
      <c r="U17" s="5">
        <f t="shared" si="3"/>
        <v>612038.5</v>
      </c>
      <c r="V17" s="5">
        <f t="shared" si="4"/>
        <v>252720</v>
      </c>
      <c r="W17" s="23">
        <f t="shared" si="13"/>
        <v>864758.5</v>
      </c>
      <c r="Y17" s="4"/>
      <c r="Z17" s="8">
        <v>2707346</v>
      </c>
      <c r="AA17" s="7">
        <v>1117904</v>
      </c>
      <c r="AB17" s="8">
        <v>2706436</v>
      </c>
      <c r="AC17" s="7">
        <v>1117529</v>
      </c>
      <c r="AD17" s="5">
        <f t="shared" si="5"/>
        <v>676646.62</v>
      </c>
      <c r="AE17" s="5">
        <f t="shared" si="6"/>
        <v>279397.25</v>
      </c>
      <c r="AF17" s="23">
        <f t="shared" si="14"/>
        <v>956043.87</v>
      </c>
      <c r="AH17" s="5">
        <f t="shared" si="7"/>
        <v>37890.1</v>
      </c>
      <c r="AI17" s="5">
        <f t="shared" si="8"/>
        <v>15645.41</v>
      </c>
      <c r="AJ17" s="94">
        <f t="shared" si="15"/>
        <v>37054.660000000003</v>
      </c>
      <c r="AK17" s="94">
        <f t="shared" si="16"/>
        <v>15300.68</v>
      </c>
      <c r="AL17" s="94">
        <f t="shared" si="9"/>
        <v>53535.509999999995</v>
      </c>
      <c r="AM17" s="23">
        <f t="shared" si="10"/>
        <v>52355.34</v>
      </c>
    </row>
    <row r="18" spans="1:39" x14ac:dyDescent="0.25">
      <c r="A18" s="19">
        <v>10</v>
      </c>
      <c r="B18" s="13" t="s">
        <v>31</v>
      </c>
      <c r="C18" s="10" t="s">
        <v>32</v>
      </c>
      <c r="D18" s="20">
        <v>1</v>
      </c>
      <c r="E18" s="79"/>
      <c r="F18" s="4"/>
      <c r="G18" s="8">
        <v>1553086</v>
      </c>
      <c r="H18" s="7">
        <v>892962</v>
      </c>
      <c r="I18" s="8">
        <v>1552922</v>
      </c>
      <c r="J18" s="7">
        <v>892868</v>
      </c>
      <c r="K18" s="8">
        <v>1552398</v>
      </c>
      <c r="L18" s="7">
        <v>892566</v>
      </c>
      <c r="M18" s="5">
        <f t="shared" si="0"/>
        <v>366528.3</v>
      </c>
      <c r="N18" s="5">
        <f t="shared" si="0"/>
        <v>210739.03</v>
      </c>
      <c r="O18" s="23">
        <f t="shared" si="11"/>
        <v>577267.32999999996</v>
      </c>
      <c r="P18" s="80"/>
      <c r="Q18" s="5">
        <f t="shared" si="1"/>
        <v>388271.5</v>
      </c>
      <c r="R18" s="5">
        <f t="shared" si="2"/>
        <v>223240.5</v>
      </c>
      <c r="S18" s="23">
        <f t="shared" si="12"/>
        <v>611512</v>
      </c>
      <c r="T18" s="81"/>
      <c r="U18" s="5">
        <f t="shared" si="3"/>
        <v>388271.5</v>
      </c>
      <c r="V18" s="5">
        <f t="shared" si="4"/>
        <v>223240.5</v>
      </c>
      <c r="W18" s="23">
        <f t="shared" si="13"/>
        <v>611512</v>
      </c>
      <c r="Y18" s="4"/>
      <c r="Z18" s="8">
        <v>1717515</v>
      </c>
      <c r="AA18" s="7">
        <v>987502</v>
      </c>
      <c r="AB18" s="8">
        <v>1716938</v>
      </c>
      <c r="AC18" s="7">
        <v>987170</v>
      </c>
      <c r="AD18" s="5">
        <f t="shared" si="5"/>
        <v>429258.04000000004</v>
      </c>
      <c r="AE18" s="5">
        <f t="shared" si="6"/>
        <v>246806.32</v>
      </c>
      <c r="AF18" s="23">
        <f t="shared" si="14"/>
        <v>676064.3600000001</v>
      </c>
      <c r="AH18" s="5">
        <f t="shared" si="7"/>
        <v>24037.13</v>
      </c>
      <c r="AI18" s="5">
        <f t="shared" si="8"/>
        <v>13820.38</v>
      </c>
      <c r="AJ18" s="94">
        <f t="shared" si="15"/>
        <v>23507.22</v>
      </c>
      <c r="AK18" s="94">
        <f t="shared" si="16"/>
        <v>13515.11</v>
      </c>
      <c r="AL18" s="94">
        <f t="shared" si="9"/>
        <v>37857.51</v>
      </c>
      <c r="AM18" s="23">
        <f t="shared" si="10"/>
        <v>37022.32</v>
      </c>
    </row>
    <row r="19" spans="1:39" x14ac:dyDescent="0.25">
      <c r="A19" s="19">
        <v>10</v>
      </c>
      <c r="B19" s="13" t="s">
        <v>33</v>
      </c>
      <c r="C19" s="10" t="s">
        <v>34</v>
      </c>
      <c r="D19" s="10">
        <v>1</v>
      </c>
      <c r="E19" s="79"/>
      <c r="F19" s="4"/>
      <c r="G19" s="8">
        <v>1158355</v>
      </c>
      <c r="H19" s="7">
        <v>608965</v>
      </c>
      <c r="I19" s="8">
        <v>1158233</v>
      </c>
      <c r="J19" s="7">
        <v>608900</v>
      </c>
      <c r="K19" s="8">
        <v>1157842</v>
      </c>
      <c r="L19" s="7">
        <v>608695</v>
      </c>
      <c r="M19" s="5">
        <f t="shared" si="0"/>
        <v>273371.78000000003</v>
      </c>
      <c r="N19" s="5">
        <f t="shared" si="0"/>
        <v>143715.74</v>
      </c>
      <c r="O19" s="23">
        <f t="shared" si="11"/>
        <v>417087.52</v>
      </c>
      <c r="P19" s="80"/>
      <c r="Q19" s="5">
        <f t="shared" si="1"/>
        <v>289588.75</v>
      </c>
      <c r="R19" s="5">
        <f t="shared" si="2"/>
        <v>152241.25</v>
      </c>
      <c r="S19" s="23">
        <f t="shared" si="12"/>
        <v>441830</v>
      </c>
      <c r="T19" s="81"/>
      <c r="U19" s="5">
        <f t="shared" si="3"/>
        <v>289588.75</v>
      </c>
      <c r="V19" s="5">
        <f t="shared" si="4"/>
        <v>152241.25</v>
      </c>
      <c r="W19" s="23">
        <f t="shared" si="13"/>
        <v>441830</v>
      </c>
      <c r="Y19" s="4"/>
      <c r="Z19" s="8">
        <v>1280993</v>
      </c>
      <c r="AA19" s="7">
        <v>673437</v>
      </c>
      <c r="AB19" s="8">
        <v>1280563</v>
      </c>
      <c r="AC19" s="7">
        <v>673211</v>
      </c>
      <c r="AD19" s="5">
        <f t="shared" si="5"/>
        <v>320158.45999999996</v>
      </c>
      <c r="AE19" s="5">
        <f t="shared" si="6"/>
        <v>168311.41</v>
      </c>
      <c r="AF19" s="23">
        <f t="shared" si="14"/>
        <v>488469.87</v>
      </c>
      <c r="AH19" s="5">
        <f t="shared" si="7"/>
        <v>17927.88</v>
      </c>
      <c r="AI19" s="5">
        <f t="shared" si="8"/>
        <v>9424.9500000000007</v>
      </c>
      <c r="AJ19" s="94">
        <f t="shared" si="15"/>
        <v>17532.599999999999</v>
      </c>
      <c r="AK19" s="94">
        <f t="shared" si="16"/>
        <v>9217.57</v>
      </c>
      <c r="AL19" s="94">
        <f t="shared" si="9"/>
        <v>27352.83</v>
      </c>
      <c r="AM19" s="23">
        <f t="shared" si="10"/>
        <v>26750.17</v>
      </c>
    </row>
    <row r="20" spans="1:39" x14ac:dyDescent="0.25">
      <c r="A20" s="19">
        <v>10</v>
      </c>
      <c r="B20" s="13" t="s">
        <v>26</v>
      </c>
      <c r="C20" s="10" t="s">
        <v>203</v>
      </c>
      <c r="D20" s="10">
        <v>1</v>
      </c>
      <c r="E20" s="79"/>
      <c r="F20" s="4"/>
      <c r="G20" s="8">
        <v>1515049</v>
      </c>
      <c r="H20" s="7">
        <v>871288</v>
      </c>
      <c r="I20" s="8">
        <v>1514890</v>
      </c>
      <c r="J20" s="7">
        <v>871197</v>
      </c>
      <c r="K20" s="8">
        <v>1514379</v>
      </c>
      <c r="L20" s="7">
        <v>870903</v>
      </c>
      <c r="M20" s="5">
        <f t="shared" si="0"/>
        <v>357551.56</v>
      </c>
      <c r="N20" s="5">
        <f t="shared" si="0"/>
        <v>205623.97</v>
      </c>
      <c r="O20" s="23">
        <f t="shared" si="11"/>
        <v>563175.53</v>
      </c>
      <c r="P20" s="80"/>
      <c r="Q20" s="5">
        <f t="shared" si="1"/>
        <v>378762.25</v>
      </c>
      <c r="R20" s="5">
        <f t="shared" si="2"/>
        <v>217822</v>
      </c>
      <c r="S20" s="23">
        <f t="shared" si="12"/>
        <v>596584.25</v>
      </c>
      <c r="T20" s="81"/>
      <c r="U20" s="5">
        <f t="shared" si="3"/>
        <v>378762.25</v>
      </c>
      <c r="V20" s="5">
        <f t="shared" si="4"/>
        <v>217822</v>
      </c>
      <c r="W20" s="23">
        <f t="shared" si="13"/>
        <v>596584.25</v>
      </c>
      <c r="Y20" s="4"/>
      <c r="Z20" s="8">
        <v>1675452</v>
      </c>
      <c r="AA20" s="7">
        <v>963534</v>
      </c>
      <c r="AB20" s="8">
        <v>1674889</v>
      </c>
      <c r="AC20" s="7">
        <v>963210</v>
      </c>
      <c r="AD20" s="5">
        <f t="shared" si="5"/>
        <v>418745.98</v>
      </c>
      <c r="AE20" s="5">
        <f t="shared" si="6"/>
        <v>240816.52</v>
      </c>
      <c r="AF20" s="23">
        <f t="shared" si="14"/>
        <v>659562.5</v>
      </c>
      <c r="AH20" s="5">
        <f t="shared" si="7"/>
        <v>23448.45</v>
      </c>
      <c r="AI20" s="5">
        <f t="shared" si="8"/>
        <v>13484.94</v>
      </c>
      <c r="AJ20" s="94">
        <f t="shared" si="15"/>
        <v>22931.599999999999</v>
      </c>
      <c r="AK20" s="94">
        <f t="shared" si="16"/>
        <v>13187.56</v>
      </c>
      <c r="AL20" s="94">
        <f t="shared" si="9"/>
        <v>36933.39</v>
      </c>
      <c r="AM20" s="23">
        <f t="shared" si="10"/>
        <v>36119.160000000003</v>
      </c>
    </row>
    <row r="21" spans="1:39" x14ac:dyDescent="0.25">
      <c r="A21" s="19">
        <v>10</v>
      </c>
      <c r="B21" s="13" t="s">
        <v>35</v>
      </c>
      <c r="C21" s="10" t="s">
        <v>36</v>
      </c>
      <c r="D21" s="10">
        <v>1</v>
      </c>
      <c r="E21" s="79"/>
      <c r="F21" s="4"/>
      <c r="G21" s="8">
        <v>11341493</v>
      </c>
      <c r="H21" s="7">
        <v>3352167</v>
      </c>
      <c r="I21" s="8">
        <v>11340299</v>
      </c>
      <c r="J21" s="7">
        <v>3351814</v>
      </c>
      <c r="K21" s="8">
        <v>11336472</v>
      </c>
      <c r="L21" s="7">
        <v>3350683</v>
      </c>
      <c r="M21" s="5">
        <f t="shared" si="0"/>
        <v>2676592.35</v>
      </c>
      <c r="N21" s="5">
        <f t="shared" si="0"/>
        <v>791111.41</v>
      </c>
      <c r="O21" s="23">
        <f t="shared" si="11"/>
        <v>3467703.7600000002</v>
      </c>
      <c r="P21" s="80"/>
      <c r="Q21" s="5">
        <f t="shared" si="1"/>
        <v>2835373.25</v>
      </c>
      <c r="R21" s="5">
        <f t="shared" si="2"/>
        <v>838041.75</v>
      </c>
      <c r="S21" s="23">
        <f t="shared" si="12"/>
        <v>3673415</v>
      </c>
      <c r="T21" s="81"/>
      <c r="U21" s="5">
        <f t="shared" si="3"/>
        <v>2835373.25</v>
      </c>
      <c r="V21" s="5">
        <f t="shared" si="4"/>
        <v>838041.75</v>
      </c>
      <c r="W21" s="23">
        <f t="shared" si="13"/>
        <v>3673415</v>
      </c>
      <c r="Y21" s="4"/>
      <c r="Z21" s="8">
        <v>12542248</v>
      </c>
      <c r="AA21" s="7">
        <v>3707070</v>
      </c>
      <c r="AB21" s="8">
        <v>12538033</v>
      </c>
      <c r="AC21" s="7">
        <v>3705824</v>
      </c>
      <c r="AD21" s="5">
        <f t="shared" si="5"/>
        <v>3134683.21</v>
      </c>
      <c r="AE21" s="5">
        <f t="shared" si="6"/>
        <v>926507.69</v>
      </c>
      <c r="AF21" s="23">
        <f t="shared" si="14"/>
        <v>4061190.9</v>
      </c>
      <c r="AH21" s="5">
        <f t="shared" si="7"/>
        <v>175532.46</v>
      </c>
      <c r="AI21" s="5">
        <f t="shared" si="8"/>
        <v>51881.54</v>
      </c>
      <c r="AJ21" s="94">
        <f t="shared" si="15"/>
        <v>171662.04</v>
      </c>
      <c r="AK21" s="94">
        <f t="shared" si="16"/>
        <v>50737.63</v>
      </c>
      <c r="AL21" s="94">
        <f t="shared" si="9"/>
        <v>227414</v>
      </c>
      <c r="AM21" s="23">
        <f t="shared" si="10"/>
        <v>222399.67</v>
      </c>
    </row>
    <row r="22" spans="1:39" x14ac:dyDescent="0.25">
      <c r="A22" s="19">
        <v>10</v>
      </c>
      <c r="B22" s="13" t="s">
        <v>37</v>
      </c>
      <c r="C22" s="10" t="s">
        <v>38</v>
      </c>
      <c r="D22" s="10">
        <v>1</v>
      </c>
      <c r="E22" s="79"/>
      <c r="F22" s="4"/>
      <c r="G22" s="8">
        <v>2471976</v>
      </c>
      <c r="H22" s="7">
        <v>1423714</v>
      </c>
      <c r="I22" s="8">
        <v>2471716</v>
      </c>
      <c r="J22" s="7">
        <v>1423564</v>
      </c>
      <c r="K22" s="8">
        <v>2470881</v>
      </c>
      <c r="L22" s="7">
        <v>1423084</v>
      </c>
      <c r="M22" s="5">
        <f t="shared" si="0"/>
        <v>583386.34</v>
      </c>
      <c r="N22" s="5">
        <f t="shared" si="0"/>
        <v>335996.5</v>
      </c>
      <c r="O22" s="23">
        <f t="shared" si="11"/>
        <v>919382.84</v>
      </c>
      <c r="P22" s="80"/>
      <c r="Q22" s="5">
        <f t="shared" si="1"/>
        <v>617994</v>
      </c>
      <c r="R22" s="5">
        <f t="shared" si="2"/>
        <v>355928.5</v>
      </c>
      <c r="S22" s="23">
        <f t="shared" si="12"/>
        <v>973922.5</v>
      </c>
      <c r="T22" s="81"/>
      <c r="U22" s="5">
        <f t="shared" si="3"/>
        <v>617994</v>
      </c>
      <c r="V22" s="5">
        <f t="shared" si="4"/>
        <v>355928.5</v>
      </c>
      <c r="W22" s="23">
        <f t="shared" si="13"/>
        <v>973922.5</v>
      </c>
      <c r="Y22" s="4"/>
      <c r="Z22" s="8">
        <v>2733691</v>
      </c>
      <c r="AA22" s="7">
        <v>1574446</v>
      </c>
      <c r="AB22" s="8">
        <v>2732772</v>
      </c>
      <c r="AC22" s="7">
        <v>1573917</v>
      </c>
      <c r="AD22" s="5">
        <f t="shared" si="5"/>
        <v>683231.39</v>
      </c>
      <c r="AE22" s="5">
        <f t="shared" si="6"/>
        <v>393501.1</v>
      </c>
      <c r="AF22" s="23">
        <f t="shared" si="14"/>
        <v>1076732.49</v>
      </c>
      <c r="AH22" s="5">
        <f t="shared" si="7"/>
        <v>38258.81</v>
      </c>
      <c r="AI22" s="5">
        <f t="shared" si="8"/>
        <v>22034.84</v>
      </c>
      <c r="AJ22" s="94">
        <f t="shared" si="15"/>
        <v>37414.5</v>
      </c>
      <c r="AK22" s="94">
        <f t="shared" si="16"/>
        <v>21549.31</v>
      </c>
      <c r="AL22" s="94">
        <f t="shared" si="9"/>
        <v>60293.649999999994</v>
      </c>
      <c r="AM22" s="23">
        <f t="shared" si="10"/>
        <v>58963.81</v>
      </c>
    </row>
    <row r="23" spans="1:39" x14ac:dyDescent="0.25">
      <c r="A23" s="19">
        <v>10</v>
      </c>
      <c r="B23" s="13" t="s">
        <v>10</v>
      </c>
      <c r="C23" s="10" t="s">
        <v>204</v>
      </c>
      <c r="D23" s="10">
        <v>1</v>
      </c>
      <c r="E23" s="79"/>
      <c r="F23" s="4"/>
      <c r="G23" s="8">
        <v>2594138</v>
      </c>
      <c r="H23" s="7">
        <v>1256475</v>
      </c>
      <c r="I23" s="8">
        <v>2593865</v>
      </c>
      <c r="J23" s="7">
        <v>1256343</v>
      </c>
      <c r="K23" s="8">
        <v>2592990</v>
      </c>
      <c r="L23" s="7">
        <v>1255919</v>
      </c>
      <c r="M23" s="5">
        <f t="shared" si="0"/>
        <v>612216.56999999995</v>
      </c>
      <c r="N23" s="5">
        <f t="shared" si="0"/>
        <v>296528.09999999998</v>
      </c>
      <c r="O23" s="23">
        <f t="shared" si="11"/>
        <v>908744.66999999993</v>
      </c>
      <c r="P23" s="80"/>
      <c r="Q23" s="5">
        <f t="shared" si="1"/>
        <v>648534.5</v>
      </c>
      <c r="R23" s="5">
        <f t="shared" si="2"/>
        <v>314118.75</v>
      </c>
      <c r="S23" s="23">
        <f t="shared" si="12"/>
        <v>962653.25</v>
      </c>
      <c r="T23" s="81"/>
      <c r="U23" s="5">
        <f t="shared" si="3"/>
        <v>648534.5</v>
      </c>
      <c r="V23" s="5">
        <f t="shared" si="4"/>
        <v>314118.75</v>
      </c>
      <c r="W23" s="23">
        <f t="shared" si="13"/>
        <v>962653.25</v>
      </c>
      <c r="Y23" s="4"/>
      <c r="Z23" s="8">
        <v>2868787</v>
      </c>
      <c r="AA23" s="7">
        <v>1389502</v>
      </c>
      <c r="AB23" s="8">
        <v>2867823</v>
      </c>
      <c r="AC23" s="7">
        <v>1389035</v>
      </c>
      <c r="AD23" s="5">
        <f t="shared" si="5"/>
        <v>716995.82000000007</v>
      </c>
      <c r="AE23" s="5">
        <f t="shared" si="6"/>
        <v>347278.35000000003</v>
      </c>
      <c r="AF23" s="23">
        <f t="shared" si="14"/>
        <v>1064274.1700000002</v>
      </c>
      <c r="AH23" s="5">
        <f t="shared" si="7"/>
        <v>40149.519999999997</v>
      </c>
      <c r="AI23" s="5">
        <f t="shared" si="8"/>
        <v>19446.490000000002</v>
      </c>
      <c r="AJ23" s="94">
        <f t="shared" si="15"/>
        <v>39264.519999999997</v>
      </c>
      <c r="AK23" s="94">
        <f t="shared" si="16"/>
        <v>19017.669999999998</v>
      </c>
      <c r="AL23" s="94">
        <f t="shared" si="9"/>
        <v>59596.009999999995</v>
      </c>
      <c r="AM23" s="23">
        <f t="shared" si="10"/>
        <v>58282.19</v>
      </c>
    </row>
    <row r="24" spans="1:39" x14ac:dyDescent="0.25">
      <c r="A24" s="19">
        <v>634</v>
      </c>
      <c r="B24" s="13" t="s">
        <v>137</v>
      </c>
      <c r="C24" s="10" t="s">
        <v>39</v>
      </c>
      <c r="D24" s="10">
        <v>1</v>
      </c>
      <c r="E24" s="79"/>
      <c r="F24" s="4"/>
      <c r="G24" s="8">
        <v>70786</v>
      </c>
      <c r="H24" s="7">
        <v>0</v>
      </c>
      <c r="I24" s="8">
        <v>70778</v>
      </c>
      <c r="J24" s="7">
        <v>0</v>
      </c>
      <c r="K24" s="8">
        <v>70754</v>
      </c>
      <c r="L24" s="7">
        <v>0</v>
      </c>
      <c r="M24" s="5">
        <f t="shared" si="0"/>
        <v>16705.5</v>
      </c>
      <c r="N24" s="5">
        <f t="shared" si="0"/>
        <v>0</v>
      </c>
      <c r="O24" s="23">
        <f t="shared" si="11"/>
        <v>16705.5</v>
      </c>
      <c r="P24" s="80"/>
      <c r="Q24" s="5">
        <f t="shared" si="1"/>
        <v>17696.5</v>
      </c>
      <c r="R24" s="5">
        <f t="shared" si="2"/>
        <v>0</v>
      </c>
      <c r="S24" s="23">
        <f t="shared" si="12"/>
        <v>17696.5</v>
      </c>
      <c r="T24" s="81"/>
      <c r="U24" s="5">
        <f t="shared" si="3"/>
        <v>17696.5</v>
      </c>
      <c r="V24" s="5">
        <f t="shared" si="4"/>
        <v>0</v>
      </c>
      <c r="W24" s="23">
        <f t="shared" si="13"/>
        <v>17696.5</v>
      </c>
      <c r="Y24" s="4"/>
      <c r="Z24" s="8">
        <v>78280</v>
      </c>
      <c r="AA24" s="7">
        <v>0</v>
      </c>
      <c r="AB24" s="8">
        <v>78254</v>
      </c>
      <c r="AC24" s="7">
        <v>0</v>
      </c>
      <c r="AD24" s="5">
        <f t="shared" si="5"/>
        <v>19564.11</v>
      </c>
      <c r="AE24" s="5">
        <f t="shared" si="6"/>
        <v>0</v>
      </c>
      <c r="AF24" s="23">
        <f t="shared" si="14"/>
        <v>19564.11</v>
      </c>
      <c r="AH24" s="5">
        <f t="shared" si="7"/>
        <v>1095.56</v>
      </c>
      <c r="AI24" s="5">
        <f t="shared" si="8"/>
        <v>0</v>
      </c>
      <c r="AJ24" s="94">
        <f t="shared" si="15"/>
        <v>1071.3900000000001</v>
      </c>
      <c r="AK24" s="94">
        <f t="shared" si="16"/>
        <v>0</v>
      </c>
      <c r="AL24" s="94">
        <f t="shared" si="9"/>
        <v>1095.56</v>
      </c>
      <c r="AM24" s="23">
        <f t="shared" si="10"/>
        <v>1071.3900000000001</v>
      </c>
    </row>
    <row r="25" spans="1:39" x14ac:dyDescent="0.25">
      <c r="A25" s="19">
        <v>10</v>
      </c>
      <c r="B25" s="13" t="s">
        <v>133</v>
      </c>
      <c r="C25" s="10" t="s">
        <v>205</v>
      </c>
      <c r="D25" s="10">
        <v>1</v>
      </c>
      <c r="E25" s="79"/>
      <c r="F25" s="4"/>
      <c r="G25" s="8">
        <v>135320</v>
      </c>
      <c r="H25" s="7">
        <v>458522</v>
      </c>
      <c r="I25" s="8">
        <v>135306</v>
      </c>
      <c r="J25" s="7">
        <v>458474</v>
      </c>
      <c r="K25" s="8">
        <v>135260</v>
      </c>
      <c r="L25" s="7">
        <v>458319</v>
      </c>
      <c r="M25" s="5">
        <f t="shared" si="0"/>
        <v>31935.52</v>
      </c>
      <c r="N25" s="5">
        <f t="shared" si="0"/>
        <v>108211.19</v>
      </c>
      <c r="O25" s="23">
        <f t="shared" si="11"/>
        <v>140146.71</v>
      </c>
      <c r="P25" s="80"/>
      <c r="Q25" s="5">
        <f t="shared" si="1"/>
        <v>33830</v>
      </c>
      <c r="R25" s="5">
        <f t="shared" si="2"/>
        <v>114630.5</v>
      </c>
      <c r="S25" s="23">
        <f t="shared" si="12"/>
        <v>148460.5</v>
      </c>
      <c r="T25" s="81"/>
      <c r="U25" s="5">
        <f t="shared" si="3"/>
        <v>33830</v>
      </c>
      <c r="V25" s="5">
        <f t="shared" si="4"/>
        <v>114630.5</v>
      </c>
      <c r="W25" s="23">
        <f t="shared" si="13"/>
        <v>148460.5</v>
      </c>
      <c r="Y25" s="4"/>
      <c r="Z25" s="8">
        <v>149647</v>
      </c>
      <c r="AA25" s="7">
        <v>507067</v>
      </c>
      <c r="AB25" s="8">
        <v>149596</v>
      </c>
      <c r="AC25" s="7">
        <v>506896</v>
      </c>
      <c r="AD25" s="5">
        <f t="shared" si="5"/>
        <v>37401.449999999997</v>
      </c>
      <c r="AE25" s="5">
        <f t="shared" si="6"/>
        <v>126731.42</v>
      </c>
      <c r="AF25" s="23">
        <f t="shared" si="14"/>
        <v>164132.87</v>
      </c>
      <c r="AH25" s="5">
        <f t="shared" si="7"/>
        <v>2094.34</v>
      </c>
      <c r="AI25" s="5">
        <f t="shared" si="8"/>
        <v>7096.54</v>
      </c>
      <c r="AJ25" s="94">
        <f t="shared" si="15"/>
        <v>2047.73</v>
      </c>
      <c r="AK25" s="94">
        <f t="shared" si="16"/>
        <v>6939.71</v>
      </c>
      <c r="AL25" s="94">
        <f t="shared" si="9"/>
        <v>9190.880000000001</v>
      </c>
      <c r="AM25" s="23">
        <f t="shared" si="10"/>
        <v>8987.44</v>
      </c>
    </row>
    <row r="26" spans="1:39" x14ac:dyDescent="0.25">
      <c r="A26" s="19">
        <v>10</v>
      </c>
      <c r="B26" s="13" t="s">
        <v>40</v>
      </c>
      <c r="C26" s="10" t="s">
        <v>140</v>
      </c>
      <c r="D26" s="10">
        <v>1</v>
      </c>
      <c r="E26" s="79"/>
      <c r="F26" s="4"/>
      <c r="G26" s="8">
        <v>904175</v>
      </c>
      <c r="H26" s="7">
        <v>547225</v>
      </c>
      <c r="I26" s="8">
        <v>904079</v>
      </c>
      <c r="J26" s="7">
        <v>547167</v>
      </c>
      <c r="K26" s="8">
        <v>903774</v>
      </c>
      <c r="L26" s="7">
        <v>546982</v>
      </c>
      <c r="M26" s="5">
        <f t="shared" si="0"/>
        <v>213385.3</v>
      </c>
      <c r="N26" s="5">
        <f t="shared" si="0"/>
        <v>129145.1</v>
      </c>
      <c r="O26" s="23">
        <f t="shared" si="11"/>
        <v>342530.4</v>
      </c>
      <c r="P26" s="80"/>
      <c r="Q26" s="5">
        <f t="shared" si="1"/>
        <v>226043.75</v>
      </c>
      <c r="R26" s="5">
        <f t="shared" si="2"/>
        <v>136806.25</v>
      </c>
      <c r="S26" s="23">
        <f t="shared" si="12"/>
        <v>362850</v>
      </c>
      <c r="T26" s="81"/>
      <c r="U26" s="5">
        <f t="shared" si="3"/>
        <v>226043.75</v>
      </c>
      <c r="V26" s="5">
        <f t="shared" si="4"/>
        <v>136806.25</v>
      </c>
      <c r="W26" s="23">
        <f t="shared" si="13"/>
        <v>362850</v>
      </c>
      <c r="Y26" s="4"/>
      <c r="Z26" s="8">
        <v>999902</v>
      </c>
      <c r="AA26" s="7">
        <v>605161</v>
      </c>
      <c r="AB26" s="8">
        <v>999566</v>
      </c>
      <c r="AC26" s="7">
        <v>604957</v>
      </c>
      <c r="AD26" s="5">
        <f t="shared" si="5"/>
        <v>249904.84000000003</v>
      </c>
      <c r="AE26" s="5">
        <f t="shared" si="6"/>
        <v>151247.56</v>
      </c>
      <c r="AF26" s="23">
        <f t="shared" si="14"/>
        <v>401152.4</v>
      </c>
      <c r="AH26" s="5">
        <f t="shared" si="7"/>
        <v>13993.92</v>
      </c>
      <c r="AI26" s="5">
        <f t="shared" si="8"/>
        <v>8469.4</v>
      </c>
      <c r="AJ26" s="94">
        <f t="shared" si="15"/>
        <v>13685.44</v>
      </c>
      <c r="AK26" s="94">
        <f t="shared" si="16"/>
        <v>8282.24</v>
      </c>
      <c r="AL26" s="94">
        <f t="shared" si="9"/>
        <v>22463.32</v>
      </c>
      <c r="AM26" s="23">
        <f t="shared" si="10"/>
        <v>21967.69</v>
      </c>
    </row>
    <row r="27" spans="1:39" x14ac:dyDescent="0.25">
      <c r="A27" s="19">
        <v>10</v>
      </c>
      <c r="B27" s="13" t="s">
        <v>5</v>
      </c>
      <c r="C27" s="10" t="s">
        <v>207</v>
      </c>
      <c r="D27" s="10">
        <v>1</v>
      </c>
      <c r="E27" s="79"/>
      <c r="F27" s="4"/>
      <c r="G27" s="8">
        <v>1106140</v>
      </c>
      <c r="H27" s="7">
        <v>358779</v>
      </c>
      <c r="I27" s="8">
        <v>1106024</v>
      </c>
      <c r="J27" s="7">
        <v>358741</v>
      </c>
      <c r="K27" s="8">
        <v>1105650</v>
      </c>
      <c r="L27" s="7">
        <v>358620</v>
      </c>
      <c r="M27" s="5">
        <f t="shared" si="0"/>
        <v>261049.04</v>
      </c>
      <c r="N27" s="5">
        <f t="shared" si="0"/>
        <v>84671.84</v>
      </c>
      <c r="O27" s="23">
        <f t="shared" si="11"/>
        <v>345720.88</v>
      </c>
      <c r="P27" s="80"/>
      <c r="Q27" s="5">
        <f t="shared" si="1"/>
        <v>276535</v>
      </c>
      <c r="R27" s="5">
        <f t="shared" si="2"/>
        <v>89694.75</v>
      </c>
      <c r="S27" s="23">
        <f t="shared" si="12"/>
        <v>366229.75</v>
      </c>
      <c r="T27" s="81"/>
      <c r="U27" s="5">
        <f t="shared" si="3"/>
        <v>276535</v>
      </c>
      <c r="V27" s="5">
        <f t="shared" si="4"/>
        <v>89694.75</v>
      </c>
      <c r="W27" s="23">
        <f t="shared" si="13"/>
        <v>366229.75</v>
      </c>
      <c r="Y27" s="4"/>
      <c r="Z27" s="8">
        <v>1223250</v>
      </c>
      <c r="AA27" s="7">
        <v>396764</v>
      </c>
      <c r="AB27" s="8">
        <v>1222839</v>
      </c>
      <c r="AC27" s="7">
        <v>396630</v>
      </c>
      <c r="AD27" s="5">
        <f t="shared" si="5"/>
        <v>305727.12</v>
      </c>
      <c r="AE27" s="5">
        <f t="shared" si="6"/>
        <v>99163.040000000008</v>
      </c>
      <c r="AF27" s="23">
        <f t="shared" si="14"/>
        <v>404890.16000000003</v>
      </c>
      <c r="AH27" s="5">
        <f t="shared" si="7"/>
        <v>17119.75</v>
      </c>
      <c r="AI27" s="5">
        <f t="shared" si="8"/>
        <v>5552.82</v>
      </c>
      <c r="AJ27" s="94">
        <f t="shared" si="15"/>
        <v>16741.740000000002</v>
      </c>
      <c r="AK27" s="94">
        <f t="shared" si="16"/>
        <v>5430.26</v>
      </c>
      <c r="AL27" s="94">
        <f t="shared" si="9"/>
        <v>22672.57</v>
      </c>
      <c r="AM27" s="23">
        <f t="shared" si="10"/>
        <v>22172</v>
      </c>
    </row>
    <row r="28" spans="1:39" x14ac:dyDescent="0.25">
      <c r="A28" s="19">
        <v>10</v>
      </c>
      <c r="B28" s="13" t="s">
        <v>41</v>
      </c>
      <c r="C28" s="10" t="s">
        <v>42</v>
      </c>
      <c r="D28" s="10">
        <v>1</v>
      </c>
      <c r="E28" s="79"/>
      <c r="F28" s="4"/>
      <c r="G28" s="8">
        <v>14932921</v>
      </c>
      <c r="H28" s="7">
        <v>3141015</v>
      </c>
      <c r="I28" s="8">
        <v>14931348</v>
      </c>
      <c r="J28" s="7">
        <v>3140684</v>
      </c>
      <c r="K28" s="8">
        <v>14926309</v>
      </c>
      <c r="L28" s="7">
        <v>3139624</v>
      </c>
      <c r="M28" s="5">
        <f t="shared" si="0"/>
        <v>3524169.36</v>
      </c>
      <c r="N28" s="5">
        <f t="shared" si="0"/>
        <v>741279.54</v>
      </c>
      <c r="O28" s="23">
        <f t="shared" si="11"/>
        <v>4265448.9000000004</v>
      </c>
      <c r="P28" s="80"/>
      <c r="Q28" s="5">
        <f t="shared" si="1"/>
        <v>3733230.25</v>
      </c>
      <c r="R28" s="5">
        <f t="shared" si="2"/>
        <v>785253.75</v>
      </c>
      <c r="S28" s="23">
        <f t="shared" si="12"/>
        <v>4518484</v>
      </c>
      <c r="T28" s="81"/>
      <c r="U28" s="5">
        <f t="shared" si="3"/>
        <v>3733230.25</v>
      </c>
      <c r="V28" s="5">
        <f t="shared" si="4"/>
        <v>785253.75</v>
      </c>
      <c r="W28" s="23">
        <f t="shared" si="13"/>
        <v>4518484</v>
      </c>
      <c r="Y28" s="4"/>
      <c r="Z28" s="8">
        <v>16513909</v>
      </c>
      <c r="AA28" s="7">
        <v>3473563</v>
      </c>
      <c r="AB28" s="8">
        <v>16508360</v>
      </c>
      <c r="AC28" s="7">
        <v>3472395</v>
      </c>
      <c r="AD28" s="5">
        <f t="shared" si="5"/>
        <v>4127319.52</v>
      </c>
      <c r="AE28" s="5">
        <f t="shared" si="6"/>
        <v>868147.13</v>
      </c>
      <c r="AF28" s="23">
        <f t="shared" si="14"/>
        <v>4995466.6500000004</v>
      </c>
      <c r="AH28" s="5">
        <f t="shared" si="7"/>
        <v>231117.04</v>
      </c>
      <c r="AI28" s="5">
        <f t="shared" si="8"/>
        <v>48613.53</v>
      </c>
      <c r="AJ28" s="94">
        <f t="shared" si="15"/>
        <v>226021.08</v>
      </c>
      <c r="AK28" s="94">
        <f t="shared" si="16"/>
        <v>47541.37</v>
      </c>
      <c r="AL28" s="94">
        <f t="shared" si="9"/>
        <v>279730.57</v>
      </c>
      <c r="AM28" s="23">
        <f t="shared" si="10"/>
        <v>273562.46000000002</v>
      </c>
    </row>
    <row r="29" spans="1:39" x14ac:dyDescent="0.25">
      <c r="A29" s="19">
        <v>10</v>
      </c>
      <c r="B29" s="13" t="s">
        <v>43</v>
      </c>
      <c r="C29" s="10" t="s">
        <v>44</v>
      </c>
      <c r="D29" s="10">
        <v>1</v>
      </c>
      <c r="E29" s="79"/>
      <c r="F29" s="4"/>
      <c r="G29" s="8">
        <v>3378982</v>
      </c>
      <c r="H29" s="7">
        <v>1773406</v>
      </c>
      <c r="I29" s="8">
        <v>3378626</v>
      </c>
      <c r="J29" s="7">
        <v>1773219</v>
      </c>
      <c r="K29" s="8">
        <v>3377486</v>
      </c>
      <c r="L29" s="7">
        <v>1772620</v>
      </c>
      <c r="M29" s="5">
        <f t="shared" si="0"/>
        <v>797439.75</v>
      </c>
      <c r="N29" s="5">
        <f t="shared" si="0"/>
        <v>418523.82</v>
      </c>
      <c r="O29" s="23">
        <f t="shared" si="11"/>
        <v>1215963.57</v>
      </c>
      <c r="P29" s="80"/>
      <c r="Q29" s="5">
        <f t="shared" si="1"/>
        <v>844745.5</v>
      </c>
      <c r="R29" s="5">
        <f t="shared" si="2"/>
        <v>443351.5</v>
      </c>
      <c r="S29" s="23">
        <f t="shared" si="12"/>
        <v>1288097</v>
      </c>
      <c r="T29" s="81"/>
      <c r="U29" s="5">
        <f t="shared" si="3"/>
        <v>844745.5</v>
      </c>
      <c r="V29" s="5">
        <f t="shared" si="4"/>
        <v>443351.5</v>
      </c>
      <c r="W29" s="23">
        <f t="shared" si="13"/>
        <v>1288097</v>
      </c>
      <c r="Y29" s="4"/>
      <c r="Z29" s="8">
        <v>3736724</v>
      </c>
      <c r="AA29" s="7">
        <v>1961161</v>
      </c>
      <c r="AB29" s="8">
        <v>3735468</v>
      </c>
      <c r="AC29" s="7">
        <v>1960502</v>
      </c>
      <c r="AD29" s="5">
        <f t="shared" si="5"/>
        <v>933918.99</v>
      </c>
      <c r="AE29" s="5">
        <f t="shared" si="6"/>
        <v>490152.61</v>
      </c>
      <c r="AF29" s="23">
        <f t="shared" si="14"/>
        <v>1424071.6</v>
      </c>
      <c r="AH29" s="5">
        <f t="shared" si="7"/>
        <v>52296.55</v>
      </c>
      <c r="AI29" s="5">
        <f t="shared" si="8"/>
        <v>27447.03</v>
      </c>
      <c r="AJ29" s="94">
        <f t="shared" si="15"/>
        <v>51143.51</v>
      </c>
      <c r="AK29" s="94">
        <f t="shared" si="16"/>
        <v>26841.42</v>
      </c>
      <c r="AL29" s="94">
        <f t="shared" si="9"/>
        <v>79743.58</v>
      </c>
      <c r="AM29" s="23">
        <f t="shared" si="10"/>
        <v>77984.929999999993</v>
      </c>
    </row>
    <row r="30" spans="1:39" x14ac:dyDescent="0.25">
      <c r="A30" s="19">
        <v>10</v>
      </c>
      <c r="B30" s="13" t="s">
        <v>45</v>
      </c>
      <c r="C30" s="10" t="s">
        <v>206</v>
      </c>
      <c r="D30" s="10">
        <v>1</v>
      </c>
      <c r="E30" s="79"/>
      <c r="F30" s="4"/>
      <c r="G30" s="8">
        <v>6163596</v>
      </c>
      <c r="H30" s="7">
        <v>2239088</v>
      </c>
      <c r="I30" s="8">
        <v>6162947</v>
      </c>
      <c r="J30" s="7">
        <v>2238852</v>
      </c>
      <c r="K30" s="8">
        <v>6160867</v>
      </c>
      <c r="L30" s="7">
        <v>2238097</v>
      </c>
      <c r="M30" s="5">
        <f t="shared" si="0"/>
        <v>1454608.66</v>
      </c>
      <c r="N30" s="5">
        <f t="shared" si="0"/>
        <v>528424.77</v>
      </c>
      <c r="O30" s="23">
        <f t="shared" si="11"/>
        <v>1983033.43</v>
      </c>
      <c r="P30" s="80"/>
      <c r="Q30" s="5">
        <f t="shared" si="1"/>
        <v>1540899</v>
      </c>
      <c r="R30" s="5">
        <f t="shared" si="2"/>
        <v>559772</v>
      </c>
      <c r="S30" s="23">
        <f t="shared" si="12"/>
        <v>2100671</v>
      </c>
      <c r="T30" s="81"/>
      <c r="U30" s="5">
        <f t="shared" si="3"/>
        <v>1540899</v>
      </c>
      <c r="V30" s="5">
        <f t="shared" si="4"/>
        <v>559772</v>
      </c>
      <c r="W30" s="23">
        <f t="shared" si="13"/>
        <v>2100671</v>
      </c>
      <c r="Y30" s="4"/>
      <c r="Z30" s="8">
        <v>6816153</v>
      </c>
      <c r="AA30" s="7">
        <v>2476146</v>
      </c>
      <c r="AB30" s="8">
        <v>6813862</v>
      </c>
      <c r="AC30" s="7">
        <v>2475314</v>
      </c>
      <c r="AD30" s="5">
        <f t="shared" si="5"/>
        <v>1703560.58</v>
      </c>
      <c r="AE30" s="5">
        <f t="shared" si="6"/>
        <v>618862.79999999993</v>
      </c>
      <c r="AF30" s="23">
        <f t="shared" si="14"/>
        <v>2322423.38</v>
      </c>
      <c r="AH30" s="5">
        <f t="shared" si="7"/>
        <v>95394.07</v>
      </c>
      <c r="AI30" s="5">
        <f t="shared" si="8"/>
        <v>34654.400000000001</v>
      </c>
      <c r="AJ30" s="94">
        <f t="shared" si="15"/>
        <v>93290.44</v>
      </c>
      <c r="AK30" s="94">
        <f t="shared" si="16"/>
        <v>33890.720000000001</v>
      </c>
      <c r="AL30" s="94">
        <f t="shared" si="9"/>
        <v>130048.47</v>
      </c>
      <c r="AM30" s="23">
        <f t="shared" si="10"/>
        <v>127181.16</v>
      </c>
    </row>
    <row r="31" spans="1:39" x14ac:dyDescent="0.25">
      <c r="A31" s="19">
        <v>10</v>
      </c>
      <c r="B31" s="13" t="s">
        <v>46</v>
      </c>
      <c r="C31" s="10" t="s">
        <v>47</v>
      </c>
      <c r="D31" s="10">
        <v>1</v>
      </c>
      <c r="E31" s="79"/>
      <c r="F31" s="4"/>
      <c r="G31" s="8">
        <v>222153</v>
      </c>
      <c r="H31" s="7">
        <v>288225</v>
      </c>
      <c r="I31" s="8">
        <v>222129</v>
      </c>
      <c r="J31" s="7">
        <v>288194</v>
      </c>
      <c r="K31" s="8">
        <v>222054</v>
      </c>
      <c r="L31" s="7">
        <v>288097</v>
      </c>
      <c r="M31" s="5">
        <f t="shared" si="0"/>
        <v>52428.11</v>
      </c>
      <c r="N31" s="5">
        <f t="shared" si="0"/>
        <v>68021.100000000006</v>
      </c>
      <c r="O31" s="23">
        <f t="shared" si="11"/>
        <v>120449.21</v>
      </c>
      <c r="P31" s="80"/>
      <c r="Q31" s="5">
        <f t="shared" si="1"/>
        <v>55538.25</v>
      </c>
      <c r="R31" s="5">
        <f t="shared" si="2"/>
        <v>72056.25</v>
      </c>
      <c r="S31" s="23">
        <f t="shared" si="12"/>
        <v>127594.5</v>
      </c>
      <c r="T31" s="81"/>
      <c r="U31" s="5">
        <f t="shared" si="3"/>
        <v>55538.25</v>
      </c>
      <c r="V31" s="5">
        <f t="shared" si="4"/>
        <v>72056.25</v>
      </c>
      <c r="W31" s="23">
        <f t="shared" si="13"/>
        <v>127594.5</v>
      </c>
      <c r="Y31" s="4"/>
      <c r="Z31" s="8">
        <v>245673</v>
      </c>
      <c r="AA31" s="7">
        <v>318740</v>
      </c>
      <c r="AB31" s="8">
        <v>245590</v>
      </c>
      <c r="AC31" s="7">
        <v>318633</v>
      </c>
      <c r="AD31" s="5">
        <f t="shared" si="5"/>
        <v>61400.58</v>
      </c>
      <c r="AE31" s="5">
        <f t="shared" si="6"/>
        <v>79662.179999999993</v>
      </c>
      <c r="AF31" s="23">
        <f t="shared" si="14"/>
        <v>141062.76</v>
      </c>
      <c r="AH31" s="5">
        <f t="shared" si="7"/>
        <v>3438.26</v>
      </c>
      <c r="AI31" s="5">
        <f t="shared" si="8"/>
        <v>4460.8599999999997</v>
      </c>
      <c r="AJ31" s="94">
        <f t="shared" si="15"/>
        <v>3362.31</v>
      </c>
      <c r="AK31" s="94">
        <f t="shared" si="16"/>
        <v>4362.72</v>
      </c>
      <c r="AL31" s="94">
        <f t="shared" si="9"/>
        <v>7899.12</v>
      </c>
      <c r="AM31" s="23">
        <f t="shared" si="10"/>
        <v>7725.04</v>
      </c>
    </row>
    <row r="32" spans="1:39" x14ac:dyDescent="0.25">
      <c r="A32" s="19">
        <v>12</v>
      </c>
      <c r="B32" s="13" t="s">
        <v>48</v>
      </c>
      <c r="C32" s="10" t="s">
        <v>49</v>
      </c>
      <c r="D32" s="10">
        <v>1</v>
      </c>
      <c r="E32" s="79"/>
      <c r="F32" s="4"/>
      <c r="G32" s="8">
        <v>264133</v>
      </c>
      <c r="H32" s="7">
        <v>0</v>
      </c>
      <c r="I32" s="8">
        <v>264105</v>
      </c>
      <c r="J32" s="7">
        <v>0</v>
      </c>
      <c r="K32" s="8">
        <v>264016</v>
      </c>
      <c r="L32" s="7">
        <v>0</v>
      </c>
      <c r="M32" s="5">
        <f t="shared" si="0"/>
        <v>62335.39</v>
      </c>
      <c r="N32" s="5">
        <f t="shared" si="0"/>
        <v>0</v>
      </c>
      <c r="O32" s="23">
        <f t="shared" si="11"/>
        <v>62335.39</v>
      </c>
      <c r="P32" s="80"/>
      <c r="Q32" s="5">
        <f t="shared" si="1"/>
        <v>66033.25</v>
      </c>
      <c r="R32" s="5">
        <f t="shared" si="2"/>
        <v>0</v>
      </c>
      <c r="S32" s="23">
        <f t="shared" si="12"/>
        <v>66033.25</v>
      </c>
      <c r="T32" s="81"/>
      <c r="U32" s="5">
        <f t="shared" si="3"/>
        <v>66033.25</v>
      </c>
      <c r="V32" s="5">
        <f t="shared" si="4"/>
        <v>0</v>
      </c>
      <c r="W32" s="23">
        <f t="shared" si="13"/>
        <v>66033.25</v>
      </c>
      <c r="Y32" s="4"/>
      <c r="Z32" s="8">
        <v>292097</v>
      </c>
      <c r="AA32" s="7">
        <v>0</v>
      </c>
      <c r="AB32" s="8">
        <v>291999</v>
      </c>
      <c r="AC32" s="7">
        <v>0</v>
      </c>
      <c r="AD32" s="5">
        <f t="shared" si="5"/>
        <v>73003.64</v>
      </c>
      <c r="AE32" s="5">
        <f t="shared" si="6"/>
        <v>0</v>
      </c>
      <c r="AF32" s="23">
        <f t="shared" si="14"/>
        <v>73003.64</v>
      </c>
      <c r="AH32" s="5">
        <f t="shared" si="7"/>
        <v>4087.99</v>
      </c>
      <c r="AI32" s="5">
        <f t="shared" si="8"/>
        <v>0</v>
      </c>
      <c r="AJ32" s="94">
        <f t="shared" si="15"/>
        <v>3997.99</v>
      </c>
      <c r="AK32" s="94">
        <f t="shared" si="16"/>
        <v>0</v>
      </c>
      <c r="AL32" s="94">
        <f t="shared" si="9"/>
        <v>4087.99</v>
      </c>
      <c r="AM32" s="23">
        <f t="shared" si="10"/>
        <v>3997.99</v>
      </c>
    </row>
    <row r="33" spans="1:39" x14ac:dyDescent="0.25">
      <c r="A33" s="19">
        <v>10</v>
      </c>
      <c r="B33" s="13" t="s">
        <v>9</v>
      </c>
      <c r="C33" s="10" t="s">
        <v>141</v>
      </c>
      <c r="D33" s="10">
        <v>1</v>
      </c>
      <c r="E33" s="79"/>
      <c r="F33" s="4"/>
      <c r="G33" s="8">
        <v>6058189</v>
      </c>
      <c r="H33" s="7">
        <v>1679383</v>
      </c>
      <c r="I33" s="8">
        <v>6057551</v>
      </c>
      <c r="J33" s="7">
        <v>1679206</v>
      </c>
      <c r="K33" s="8">
        <v>6055506</v>
      </c>
      <c r="L33" s="7">
        <v>1678639</v>
      </c>
      <c r="M33" s="5">
        <f t="shared" si="0"/>
        <v>1429732.6</v>
      </c>
      <c r="N33" s="5">
        <f t="shared" si="0"/>
        <v>396334.39</v>
      </c>
      <c r="O33" s="23">
        <f t="shared" si="11"/>
        <v>1826066.9900000002</v>
      </c>
      <c r="P33" s="80"/>
      <c r="Q33" s="5">
        <f t="shared" si="1"/>
        <v>1514547.25</v>
      </c>
      <c r="R33" s="5">
        <f t="shared" si="2"/>
        <v>419845.75</v>
      </c>
      <c r="S33" s="23">
        <f t="shared" si="12"/>
        <v>1934393</v>
      </c>
      <c r="T33" s="81"/>
      <c r="U33" s="5">
        <f t="shared" si="3"/>
        <v>1514547.25</v>
      </c>
      <c r="V33" s="5">
        <f t="shared" si="4"/>
        <v>419845.75</v>
      </c>
      <c r="W33" s="23">
        <f t="shared" si="13"/>
        <v>1934393</v>
      </c>
      <c r="Y33" s="4"/>
      <c r="Z33" s="8">
        <v>6699585</v>
      </c>
      <c r="AA33" s="7">
        <v>1857183</v>
      </c>
      <c r="AB33" s="8">
        <v>6697334</v>
      </c>
      <c r="AC33" s="7">
        <v>1856559</v>
      </c>
      <c r="AD33" s="5">
        <f t="shared" si="5"/>
        <v>1674426.69</v>
      </c>
      <c r="AE33" s="5">
        <f t="shared" si="6"/>
        <v>464165.48</v>
      </c>
      <c r="AF33" s="23">
        <f t="shared" si="14"/>
        <v>2138592.17</v>
      </c>
      <c r="AH33" s="5">
        <f t="shared" si="7"/>
        <v>93762.68</v>
      </c>
      <c r="AI33" s="5">
        <f t="shared" si="8"/>
        <v>25991.83</v>
      </c>
      <c r="AJ33" s="94">
        <f t="shared" si="15"/>
        <v>91694.81</v>
      </c>
      <c r="AK33" s="94">
        <f t="shared" si="16"/>
        <v>25418.51</v>
      </c>
      <c r="AL33" s="94">
        <f t="shared" si="9"/>
        <v>119754.51</v>
      </c>
      <c r="AM33" s="23">
        <f t="shared" si="10"/>
        <v>117113.32</v>
      </c>
    </row>
    <row r="34" spans="1:39" x14ac:dyDescent="0.25">
      <c r="A34" s="19">
        <v>10</v>
      </c>
      <c r="B34" s="13" t="s">
        <v>50</v>
      </c>
      <c r="C34" s="10" t="s">
        <v>51</v>
      </c>
      <c r="D34" s="10">
        <v>1</v>
      </c>
      <c r="E34" s="79"/>
      <c r="F34" s="4"/>
      <c r="G34" s="8">
        <v>9282361</v>
      </c>
      <c r="H34" s="7">
        <v>2392308</v>
      </c>
      <c r="I34" s="8">
        <v>9281384</v>
      </c>
      <c r="J34" s="7">
        <v>2392056</v>
      </c>
      <c r="K34" s="8">
        <v>9278251</v>
      </c>
      <c r="L34" s="7">
        <v>2391249</v>
      </c>
      <c r="M34" s="5">
        <f t="shared" ref="M34:N65" si="17">ROUND(G34*23.6%,2)</f>
        <v>2190637.2000000002</v>
      </c>
      <c r="N34" s="5">
        <f t="shared" si="17"/>
        <v>564584.68999999994</v>
      </c>
      <c r="O34" s="23">
        <f t="shared" si="11"/>
        <v>2755221.89</v>
      </c>
      <c r="P34" s="80"/>
      <c r="Q34" s="5">
        <f t="shared" ref="Q34:Q65" si="18">ROUND(G34*25%,2)</f>
        <v>2320590.25</v>
      </c>
      <c r="R34" s="5">
        <f t="shared" ref="R34:R65" si="19">ROUND(H34*25%,2)</f>
        <v>598077</v>
      </c>
      <c r="S34" s="23">
        <f t="shared" si="12"/>
        <v>2918667.25</v>
      </c>
      <c r="T34" s="81"/>
      <c r="U34" s="5">
        <f t="shared" ref="U34:U65" si="20">ROUND(G34*25%,2)</f>
        <v>2320590.25</v>
      </c>
      <c r="V34" s="5">
        <f t="shared" ref="V34:V65" si="21">ROUND(H34*25%,2)</f>
        <v>598077</v>
      </c>
      <c r="W34" s="23">
        <f t="shared" si="13"/>
        <v>2918667.25</v>
      </c>
      <c r="Y34" s="4"/>
      <c r="Z34" s="8">
        <v>10265110</v>
      </c>
      <c r="AA34" s="7">
        <v>2645588</v>
      </c>
      <c r="AB34" s="8">
        <v>10261660</v>
      </c>
      <c r="AC34" s="7">
        <v>2644699</v>
      </c>
      <c r="AD34" s="5">
        <f t="shared" ref="AD34:AD63" si="22">(ROUND(I34*23.6%,2)-M34)+(ROUND(I34*25%,2)-Q34)+(ROUND(I34*25%,2)-U34)+ROUND(Z34*25%,2)</f>
        <v>2565558.42</v>
      </c>
      <c r="AE34" s="5">
        <f t="shared" ref="AE34:AE63" si="23">(ROUND(J34*23.6%,2)-N34)+(ROUND(J34*25%,2)-R34)+(ROUND(J34*25%,2)-V34)+ROUND(AA34*25%,2)</f>
        <v>661211.53</v>
      </c>
      <c r="AF34" s="23">
        <f t="shared" si="14"/>
        <v>3226769.95</v>
      </c>
      <c r="AH34" s="5">
        <f t="shared" ref="AH34:AH65" si="24">ROUND(AB34*1.4%,2)</f>
        <v>143663.24</v>
      </c>
      <c r="AI34" s="5">
        <f t="shared" ref="AI34:AI65" si="25">ROUND(AC34*1.4%,2)</f>
        <v>37025.79</v>
      </c>
      <c r="AJ34" s="94">
        <f t="shared" si="15"/>
        <v>140494.85999999999</v>
      </c>
      <c r="AK34" s="94">
        <f t="shared" si="16"/>
        <v>36209.58</v>
      </c>
      <c r="AL34" s="94">
        <f t="shared" ref="AL34:AL65" si="26">AH34+AI34</f>
        <v>180689.03</v>
      </c>
      <c r="AM34" s="23">
        <f t="shared" ref="AM34:AM65" si="27">ROUND(((K34+L34)*23.6%)+((K34+L34)*25%)+((K34+L34)*25%)+((AB34+AC34)*25%)-AF34-W34-S34-O34+AL34,2)</f>
        <v>176704.44</v>
      </c>
    </row>
    <row r="35" spans="1:39" x14ac:dyDescent="0.25">
      <c r="A35" s="19">
        <v>634</v>
      </c>
      <c r="B35" s="13" t="s">
        <v>134</v>
      </c>
      <c r="C35" s="10" t="s">
        <v>142</v>
      </c>
      <c r="D35" s="10">
        <v>1</v>
      </c>
      <c r="E35" s="79"/>
      <c r="F35" s="4"/>
      <c r="G35" s="8">
        <f>1603510+G85</f>
        <v>3062814</v>
      </c>
      <c r="H35" s="7">
        <v>0</v>
      </c>
      <c r="I35" s="8">
        <v>3062493</v>
      </c>
      <c r="J35" s="7">
        <v>0</v>
      </c>
      <c r="K35" s="8">
        <v>3061459</v>
      </c>
      <c r="L35" s="7">
        <v>0</v>
      </c>
      <c r="M35" s="5">
        <f t="shared" si="17"/>
        <v>722824.1</v>
      </c>
      <c r="N35" s="5">
        <f t="shared" si="17"/>
        <v>0</v>
      </c>
      <c r="O35" s="23">
        <f t="shared" si="11"/>
        <v>722824.1</v>
      </c>
      <c r="P35" s="80"/>
      <c r="Q35" s="5">
        <f t="shared" si="18"/>
        <v>765703.5</v>
      </c>
      <c r="R35" s="5">
        <f t="shared" si="19"/>
        <v>0</v>
      </c>
      <c r="S35" s="23">
        <f t="shared" si="12"/>
        <v>765703.5</v>
      </c>
      <c r="T35" s="81"/>
      <c r="U35" s="5">
        <f t="shared" si="20"/>
        <v>765703.5</v>
      </c>
      <c r="V35" s="5">
        <f t="shared" si="21"/>
        <v>0</v>
      </c>
      <c r="W35" s="23">
        <f t="shared" si="13"/>
        <v>765703.5</v>
      </c>
      <c r="Y35" s="4"/>
      <c r="Z35" s="8">
        <v>3387083</v>
      </c>
      <c r="AA35" s="7">
        <v>0</v>
      </c>
      <c r="AB35" s="8">
        <v>3385945</v>
      </c>
      <c r="AC35" s="7">
        <v>0</v>
      </c>
      <c r="AD35" s="5">
        <f t="shared" si="22"/>
        <v>846534.5</v>
      </c>
      <c r="AE35" s="5">
        <f t="shared" si="23"/>
        <v>0</v>
      </c>
      <c r="AF35" s="23">
        <f t="shared" si="14"/>
        <v>846534.5</v>
      </c>
      <c r="AH35" s="5">
        <f t="shared" si="24"/>
        <v>47403.23</v>
      </c>
      <c r="AI35" s="5">
        <f t="shared" si="25"/>
        <v>0</v>
      </c>
      <c r="AJ35" s="94">
        <f t="shared" si="15"/>
        <v>46357.7</v>
      </c>
      <c r="AK35" s="94">
        <f t="shared" si="16"/>
        <v>0</v>
      </c>
      <c r="AL35" s="94">
        <f t="shared" si="26"/>
        <v>47403.23</v>
      </c>
      <c r="AM35" s="23">
        <f t="shared" si="27"/>
        <v>46357.7</v>
      </c>
    </row>
    <row r="36" spans="1:39" x14ac:dyDescent="0.25">
      <c r="A36" s="19">
        <v>634</v>
      </c>
      <c r="B36" s="90" t="s">
        <v>135</v>
      </c>
      <c r="C36" s="10" t="s">
        <v>52</v>
      </c>
      <c r="D36" s="10">
        <v>1</v>
      </c>
      <c r="E36" s="79"/>
      <c r="F36" s="4"/>
      <c r="G36" s="8">
        <v>717275</v>
      </c>
      <c r="H36" s="7">
        <v>0</v>
      </c>
      <c r="I36" s="8">
        <v>717199</v>
      </c>
      <c r="J36" s="7">
        <v>0</v>
      </c>
      <c r="K36" s="8">
        <v>716957</v>
      </c>
      <c r="L36" s="7">
        <v>0</v>
      </c>
      <c r="M36" s="5">
        <f t="shared" si="17"/>
        <v>169276.9</v>
      </c>
      <c r="N36" s="5">
        <f t="shared" si="17"/>
        <v>0</v>
      </c>
      <c r="O36" s="23">
        <f t="shared" si="11"/>
        <v>169276.9</v>
      </c>
      <c r="P36" s="80"/>
      <c r="Q36" s="5">
        <f t="shared" si="18"/>
        <v>179318.75</v>
      </c>
      <c r="R36" s="5">
        <f t="shared" si="19"/>
        <v>0</v>
      </c>
      <c r="S36" s="23">
        <f t="shared" si="12"/>
        <v>179318.75</v>
      </c>
      <c r="T36" s="81"/>
      <c r="U36" s="5">
        <f t="shared" si="20"/>
        <v>179318.75</v>
      </c>
      <c r="V36" s="5">
        <f t="shared" si="21"/>
        <v>0</v>
      </c>
      <c r="W36" s="23">
        <f t="shared" si="13"/>
        <v>179318.75</v>
      </c>
      <c r="Y36" s="4"/>
      <c r="Z36" s="8">
        <v>793214</v>
      </c>
      <c r="AA36" s="7">
        <v>0</v>
      </c>
      <c r="AB36" s="8">
        <v>792948</v>
      </c>
      <c r="AC36" s="7">
        <v>0</v>
      </c>
      <c r="AD36" s="5">
        <f t="shared" si="22"/>
        <v>198247.56</v>
      </c>
      <c r="AE36" s="5">
        <f t="shared" si="23"/>
        <v>0</v>
      </c>
      <c r="AF36" s="23">
        <f t="shared" si="14"/>
        <v>198247.56</v>
      </c>
      <c r="AH36" s="5">
        <f t="shared" si="24"/>
        <v>11101.27</v>
      </c>
      <c r="AI36" s="5">
        <f t="shared" si="25"/>
        <v>0</v>
      </c>
      <c r="AJ36" s="94">
        <f t="shared" si="15"/>
        <v>10856.66</v>
      </c>
      <c r="AK36" s="94">
        <f t="shared" si="16"/>
        <v>0</v>
      </c>
      <c r="AL36" s="94">
        <f t="shared" si="26"/>
        <v>11101.27</v>
      </c>
      <c r="AM36" s="23">
        <f t="shared" si="27"/>
        <v>10856.66</v>
      </c>
    </row>
    <row r="37" spans="1:39" x14ac:dyDescent="0.25">
      <c r="A37" s="19">
        <v>10</v>
      </c>
      <c r="B37" s="13" t="s">
        <v>53</v>
      </c>
      <c r="C37" s="10" t="s">
        <v>54</v>
      </c>
      <c r="D37" s="10">
        <v>1</v>
      </c>
      <c r="E37" s="79"/>
      <c r="F37" s="4"/>
      <c r="G37" s="8">
        <v>51747693</v>
      </c>
      <c r="H37" s="7">
        <v>9457545</v>
      </c>
      <c r="I37" s="8">
        <v>51742243</v>
      </c>
      <c r="J37" s="7">
        <v>9456549</v>
      </c>
      <c r="K37" s="8">
        <v>51724781</v>
      </c>
      <c r="L37" s="7">
        <v>9453357</v>
      </c>
      <c r="M37" s="5">
        <f t="shared" si="17"/>
        <v>12212455.550000001</v>
      </c>
      <c r="N37" s="5">
        <f t="shared" si="17"/>
        <v>2231980.62</v>
      </c>
      <c r="O37" s="23">
        <f t="shared" si="11"/>
        <v>14444436.170000002</v>
      </c>
      <c r="P37" s="80"/>
      <c r="Q37" s="5">
        <f t="shared" si="18"/>
        <v>12936923.25</v>
      </c>
      <c r="R37" s="5">
        <f t="shared" si="19"/>
        <v>2364386.25</v>
      </c>
      <c r="S37" s="23">
        <f t="shared" si="12"/>
        <v>15301309.5</v>
      </c>
      <c r="T37" s="81"/>
      <c r="U37" s="5">
        <f t="shared" si="20"/>
        <v>12936923.25</v>
      </c>
      <c r="V37" s="5">
        <f t="shared" si="21"/>
        <v>2364386.25</v>
      </c>
      <c r="W37" s="23">
        <f t="shared" si="13"/>
        <v>15301309.5</v>
      </c>
      <c r="Y37" s="4"/>
      <c r="Z37" s="8">
        <v>57226359</v>
      </c>
      <c r="AA37" s="7">
        <v>10458840</v>
      </c>
      <c r="AB37" s="8">
        <v>57207129</v>
      </c>
      <c r="AC37" s="7">
        <v>10455326</v>
      </c>
      <c r="AD37" s="5">
        <f t="shared" si="22"/>
        <v>14302578.549999999</v>
      </c>
      <c r="AE37" s="5">
        <f t="shared" si="23"/>
        <v>2613976.94</v>
      </c>
      <c r="AF37" s="23">
        <f t="shared" si="14"/>
        <v>16916555.489999998</v>
      </c>
      <c r="AH37" s="5">
        <f t="shared" si="24"/>
        <v>800899.81</v>
      </c>
      <c r="AI37" s="5">
        <f t="shared" si="25"/>
        <v>146374.56</v>
      </c>
      <c r="AJ37" s="94">
        <f t="shared" si="15"/>
        <v>783240.28</v>
      </c>
      <c r="AK37" s="94">
        <f t="shared" si="16"/>
        <v>143146.75</v>
      </c>
      <c r="AL37" s="94">
        <f t="shared" si="26"/>
        <v>947274.37000000011</v>
      </c>
      <c r="AM37" s="23">
        <f t="shared" si="27"/>
        <v>926387.03</v>
      </c>
    </row>
    <row r="38" spans="1:39" x14ac:dyDescent="0.25">
      <c r="A38" s="19">
        <v>10</v>
      </c>
      <c r="B38" s="13" t="s">
        <v>55</v>
      </c>
      <c r="C38" s="10" t="s">
        <v>56</v>
      </c>
      <c r="D38" s="10">
        <v>1</v>
      </c>
      <c r="E38" s="79"/>
      <c r="F38" s="4"/>
      <c r="G38" s="8">
        <v>3000969</v>
      </c>
      <c r="H38" s="7">
        <v>898702</v>
      </c>
      <c r="I38" s="8">
        <v>3000653</v>
      </c>
      <c r="J38" s="7">
        <v>898607</v>
      </c>
      <c r="K38" s="8">
        <v>2999640</v>
      </c>
      <c r="L38" s="7">
        <v>898304</v>
      </c>
      <c r="M38" s="5">
        <f t="shared" si="17"/>
        <v>708228.68</v>
      </c>
      <c r="N38" s="5">
        <f t="shared" si="17"/>
        <v>212093.67</v>
      </c>
      <c r="O38" s="23">
        <f t="shared" si="11"/>
        <v>920322.35000000009</v>
      </c>
      <c r="P38" s="80"/>
      <c r="Q38" s="5">
        <f t="shared" si="18"/>
        <v>750242.25</v>
      </c>
      <c r="R38" s="5">
        <f t="shared" si="19"/>
        <v>224675.5</v>
      </c>
      <c r="S38" s="23">
        <f t="shared" si="12"/>
        <v>974917.75</v>
      </c>
      <c r="T38" s="81"/>
      <c r="U38" s="5">
        <f t="shared" si="20"/>
        <v>750242.25</v>
      </c>
      <c r="V38" s="5">
        <f t="shared" si="21"/>
        <v>224675.5</v>
      </c>
      <c r="W38" s="23">
        <f t="shared" si="13"/>
        <v>974917.75</v>
      </c>
      <c r="Y38" s="4"/>
      <c r="Z38" s="8">
        <v>3318689</v>
      </c>
      <c r="AA38" s="7">
        <v>993850</v>
      </c>
      <c r="AB38" s="8">
        <v>3317574</v>
      </c>
      <c r="AC38" s="7">
        <v>993516</v>
      </c>
      <c r="AD38" s="5">
        <f t="shared" si="22"/>
        <v>829439.67999999993</v>
      </c>
      <c r="AE38" s="5">
        <f t="shared" si="23"/>
        <v>248392.58</v>
      </c>
      <c r="AF38" s="23">
        <f t="shared" si="14"/>
        <v>1077832.26</v>
      </c>
      <c r="AH38" s="5">
        <f t="shared" si="24"/>
        <v>46446.04</v>
      </c>
      <c r="AI38" s="5">
        <f t="shared" si="25"/>
        <v>13909.22</v>
      </c>
      <c r="AJ38" s="94">
        <f t="shared" si="15"/>
        <v>45421.72</v>
      </c>
      <c r="AK38" s="94">
        <f t="shared" si="16"/>
        <v>13602.71</v>
      </c>
      <c r="AL38" s="94">
        <f t="shared" si="26"/>
        <v>60355.26</v>
      </c>
      <c r="AM38" s="23">
        <f t="shared" si="27"/>
        <v>59024.43</v>
      </c>
    </row>
    <row r="39" spans="1:39" x14ac:dyDescent="0.25">
      <c r="A39" s="19">
        <v>10</v>
      </c>
      <c r="B39" s="13" t="s">
        <v>130</v>
      </c>
      <c r="C39" s="10" t="s">
        <v>208</v>
      </c>
      <c r="D39" s="10">
        <v>1</v>
      </c>
      <c r="E39" s="79"/>
      <c r="F39" s="4"/>
      <c r="G39" s="8">
        <v>216300</v>
      </c>
      <c r="H39" s="7">
        <v>258471</v>
      </c>
      <c r="I39" s="8">
        <v>216277</v>
      </c>
      <c r="J39" s="7">
        <v>258444</v>
      </c>
      <c r="K39" s="8">
        <v>216204</v>
      </c>
      <c r="L39" s="7">
        <v>258357</v>
      </c>
      <c r="M39" s="5">
        <f t="shared" si="17"/>
        <v>51046.8</v>
      </c>
      <c r="N39" s="5">
        <f t="shared" si="17"/>
        <v>60999.16</v>
      </c>
      <c r="O39" s="23">
        <f t="shared" si="11"/>
        <v>112045.96</v>
      </c>
      <c r="P39" s="80"/>
      <c r="Q39" s="5">
        <f t="shared" si="18"/>
        <v>54075</v>
      </c>
      <c r="R39" s="5">
        <f t="shared" si="19"/>
        <v>64617.75</v>
      </c>
      <c r="S39" s="23">
        <f t="shared" si="12"/>
        <v>118692.75</v>
      </c>
      <c r="T39" s="81"/>
      <c r="U39" s="5">
        <f t="shared" si="20"/>
        <v>54075</v>
      </c>
      <c r="V39" s="5">
        <f t="shared" si="21"/>
        <v>64617.75</v>
      </c>
      <c r="W39" s="23">
        <f t="shared" si="13"/>
        <v>118692.75</v>
      </c>
      <c r="Y39" s="4"/>
      <c r="Z39" s="8">
        <v>239200</v>
      </c>
      <c r="AA39" s="7">
        <v>285837</v>
      </c>
      <c r="AB39" s="8">
        <v>239120</v>
      </c>
      <c r="AC39" s="7">
        <v>285740</v>
      </c>
      <c r="AD39" s="5">
        <f t="shared" si="22"/>
        <v>59783.07</v>
      </c>
      <c r="AE39" s="5">
        <f t="shared" si="23"/>
        <v>71439.37</v>
      </c>
      <c r="AF39" s="23">
        <f t="shared" si="14"/>
        <v>131222.44</v>
      </c>
      <c r="AH39" s="5">
        <f t="shared" si="24"/>
        <v>3347.68</v>
      </c>
      <c r="AI39" s="5">
        <f t="shared" si="25"/>
        <v>4000.36</v>
      </c>
      <c r="AJ39" s="94">
        <f t="shared" si="15"/>
        <v>3273.95</v>
      </c>
      <c r="AK39" s="94">
        <f t="shared" si="16"/>
        <v>3912.08</v>
      </c>
      <c r="AL39" s="94">
        <f t="shared" si="26"/>
        <v>7348.04</v>
      </c>
      <c r="AM39" s="23">
        <f t="shared" si="27"/>
        <v>7186.04</v>
      </c>
    </row>
    <row r="40" spans="1:39" x14ac:dyDescent="0.25">
      <c r="A40" s="19">
        <v>10</v>
      </c>
      <c r="B40" s="13" t="s">
        <v>131</v>
      </c>
      <c r="C40" s="10" t="s">
        <v>209</v>
      </c>
      <c r="D40" s="10">
        <v>1</v>
      </c>
      <c r="E40" s="79"/>
      <c r="F40" s="4"/>
      <c r="G40" s="8">
        <v>6649990</v>
      </c>
      <c r="H40" s="7">
        <v>2236819</v>
      </c>
      <c r="I40" s="8">
        <v>6649290</v>
      </c>
      <c r="J40" s="7">
        <v>2236583</v>
      </c>
      <c r="K40" s="8">
        <v>6647046</v>
      </c>
      <c r="L40" s="7">
        <v>2235828</v>
      </c>
      <c r="M40" s="5">
        <f t="shared" si="17"/>
        <v>1569397.64</v>
      </c>
      <c r="N40" s="5">
        <f t="shared" si="17"/>
        <v>527889.28</v>
      </c>
      <c r="O40" s="23">
        <f t="shared" si="11"/>
        <v>2097286.92</v>
      </c>
      <c r="P40" s="80"/>
      <c r="Q40" s="5">
        <f t="shared" si="18"/>
        <v>1662497.5</v>
      </c>
      <c r="R40" s="5">
        <f t="shared" si="19"/>
        <v>559204.75</v>
      </c>
      <c r="S40" s="23">
        <f t="shared" si="12"/>
        <v>2221702.25</v>
      </c>
      <c r="T40" s="81"/>
      <c r="U40" s="5">
        <f t="shared" si="20"/>
        <v>1662497.5</v>
      </c>
      <c r="V40" s="5">
        <f t="shared" si="21"/>
        <v>559204.75</v>
      </c>
      <c r="W40" s="23">
        <f t="shared" si="13"/>
        <v>2221702.25</v>
      </c>
      <c r="Y40" s="4"/>
      <c r="Z40" s="8">
        <v>7354042</v>
      </c>
      <c r="AA40" s="7">
        <v>2473637</v>
      </c>
      <c r="AB40" s="8">
        <v>7351571</v>
      </c>
      <c r="AC40" s="7">
        <v>2472805</v>
      </c>
      <c r="AD40" s="5">
        <f t="shared" si="22"/>
        <v>1837995.3</v>
      </c>
      <c r="AE40" s="5">
        <f t="shared" si="23"/>
        <v>618235.55999999994</v>
      </c>
      <c r="AF40" s="23">
        <f t="shared" si="14"/>
        <v>2456230.86</v>
      </c>
      <c r="AH40" s="5">
        <f t="shared" si="24"/>
        <v>102921.99</v>
      </c>
      <c r="AI40" s="5">
        <f t="shared" si="25"/>
        <v>34619.269999999997</v>
      </c>
      <c r="AJ40" s="94">
        <f t="shared" si="15"/>
        <v>100652.66</v>
      </c>
      <c r="AK40" s="94">
        <f t="shared" si="16"/>
        <v>33855.589999999997</v>
      </c>
      <c r="AL40" s="94">
        <f t="shared" si="26"/>
        <v>137541.26</v>
      </c>
      <c r="AM40" s="23">
        <f t="shared" si="27"/>
        <v>134508.24</v>
      </c>
    </row>
    <row r="41" spans="1:39" x14ac:dyDescent="0.25">
      <c r="A41" s="19">
        <v>10</v>
      </c>
      <c r="B41" s="14" t="s">
        <v>57</v>
      </c>
      <c r="C41" s="10" t="s">
        <v>58</v>
      </c>
      <c r="D41" s="10">
        <v>1</v>
      </c>
      <c r="E41" s="79"/>
      <c r="F41" s="4"/>
      <c r="G41" s="8">
        <v>208869</v>
      </c>
      <c r="H41" s="7">
        <v>613635</v>
      </c>
      <c r="I41" s="8">
        <v>208847</v>
      </c>
      <c r="J41" s="7">
        <v>613570</v>
      </c>
      <c r="K41" s="8">
        <v>208776</v>
      </c>
      <c r="L41" s="7">
        <v>613363</v>
      </c>
      <c r="M41" s="5">
        <f t="shared" si="17"/>
        <v>49293.08</v>
      </c>
      <c r="N41" s="5">
        <f t="shared" si="17"/>
        <v>144817.85999999999</v>
      </c>
      <c r="O41" s="23">
        <f t="shared" si="11"/>
        <v>194110.94</v>
      </c>
      <c r="P41" s="80"/>
      <c r="Q41" s="5">
        <f t="shared" si="18"/>
        <v>52217.25</v>
      </c>
      <c r="R41" s="5">
        <f t="shared" si="19"/>
        <v>153408.75</v>
      </c>
      <c r="S41" s="23">
        <f t="shared" si="12"/>
        <v>205626</v>
      </c>
      <c r="T41" s="81"/>
      <c r="U41" s="5">
        <f t="shared" si="20"/>
        <v>52217.25</v>
      </c>
      <c r="V41" s="5">
        <f t="shared" si="21"/>
        <v>153408.75</v>
      </c>
      <c r="W41" s="23">
        <f t="shared" si="13"/>
        <v>205626</v>
      </c>
      <c r="Y41" s="4"/>
      <c r="Z41" s="8">
        <v>230982</v>
      </c>
      <c r="AA41" s="7">
        <v>678602</v>
      </c>
      <c r="AB41" s="8">
        <v>230904</v>
      </c>
      <c r="AC41" s="7">
        <v>678374</v>
      </c>
      <c r="AD41" s="5">
        <f t="shared" si="22"/>
        <v>57729.31</v>
      </c>
      <c r="AE41" s="5">
        <f t="shared" si="23"/>
        <v>169602.66</v>
      </c>
      <c r="AF41" s="23">
        <f t="shared" si="14"/>
        <v>227331.97</v>
      </c>
      <c r="AH41" s="5">
        <f t="shared" si="24"/>
        <v>3232.66</v>
      </c>
      <c r="AI41" s="5">
        <f t="shared" si="25"/>
        <v>9497.24</v>
      </c>
      <c r="AJ41" s="94">
        <f t="shared" si="15"/>
        <v>3160.91</v>
      </c>
      <c r="AK41" s="94">
        <f t="shared" si="16"/>
        <v>9287.89</v>
      </c>
      <c r="AL41" s="94">
        <f t="shared" si="26"/>
        <v>12729.9</v>
      </c>
      <c r="AM41" s="23">
        <f t="shared" si="27"/>
        <v>12448.79</v>
      </c>
    </row>
    <row r="42" spans="1:39" x14ac:dyDescent="0.25">
      <c r="A42" s="19">
        <v>634</v>
      </c>
      <c r="B42" s="14" t="s">
        <v>171</v>
      </c>
      <c r="C42" s="10" t="s">
        <v>143</v>
      </c>
      <c r="D42" s="10">
        <v>1</v>
      </c>
      <c r="E42" s="79"/>
      <c r="F42" s="4"/>
      <c r="G42" s="8">
        <v>3630694</v>
      </c>
      <c r="H42" s="7">
        <v>0</v>
      </c>
      <c r="I42" s="8">
        <v>3630312</v>
      </c>
      <c r="J42" s="7">
        <v>0</v>
      </c>
      <c r="K42" s="8">
        <v>3629086</v>
      </c>
      <c r="L42" s="7">
        <v>0</v>
      </c>
      <c r="M42" s="5">
        <f t="shared" si="17"/>
        <v>856843.78</v>
      </c>
      <c r="N42" s="5">
        <f t="shared" si="17"/>
        <v>0</v>
      </c>
      <c r="O42" s="23">
        <f t="shared" si="11"/>
        <v>856843.78</v>
      </c>
      <c r="P42" s="80"/>
      <c r="Q42" s="5">
        <f t="shared" si="18"/>
        <v>907673.5</v>
      </c>
      <c r="R42" s="5">
        <f t="shared" si="19"/>
        <v>0</v>
      </c>
      <c r="S42" s="23">
        <f t="shared" si="12"/>
        <v>907673.5</v>
      </c>
      <c r="T42" s="81"/>
      <c r="U42" s="5">
        <f t="shared" si="20"/>
        <v>907673.5</v>
      </c>
      <c r="V42" s="5">
        <f t="shared" si="21"/>
        <v>0</v>
      </c>
      <c r="W42" s="23">
        <f t="shared" si="13"/>
        <v>907673.5</v>
      </c>
      <c r="Y42" s="4"/>
      <c r="Z42" s="8">
        <v>4015085</v>
      </c>
      <c r="AA42" s="7">
        <v>0</v>
      </c>
      <c r="AB42" s="8">
        <v>4013736</v>
      </c>
      <c r="AC42" s="7">
        <v>0</v>
      </c>
      <c r="AD42" s="5">
        <f t="shared" si="22"/>
        <v>1003490.1</v>
      </c>
      <c r="AE42" s="5">
        <f t="shared" si="23"/>
        <v>0</v>
      </c>
      <c r="AF42" s="23">
        <f t="shared" si="14"/>
        <v>1003490.1</v>
      </c>
      <c r="AH42" s="5">
        <f t="shared" si="24"/>
        <v>56192.3</v>
      </c>
      <c r="AI42" s="5">
        <f t="shared" si="25"/>
        <v>0</v>
      </c>
      <c r="AJ42" s="94">
        <f t="shared" si="15"/>
        <v>54952.72</v>
      </c>
      <c r="AK42" s="94">
        <f t="shared" si="16"/>
        <v>0</v>
      </c>
      <c r="AL42" s="94">
        <f t="shared" si="26"/>
        <v>56192.3</v>
      </c>
      <c r="AM42" s="23">
        <f t="shared" si="27"/>
        <v>54952.72</v>
      </c>
    </row>
    <row r="43" spans="1:39" x14ac:dyDescent="0.25">
      <c r="A43" s="19">
        <v>10</v>
      </c>
      <c r="B43" s="13" t="s">
        <v>59</v>
      </c>
      <c r="C43" s="10" t="s">
        <v>60</v>
      </c>
      <c r="D43" s="10">
        <v>1</v>
      </c>
      <c r="E43" s="79"/>
      <c r="F43" s="4"/>
      <c r="G43" s="8">
        <f>3361572+G84</f>
        <v>6184306</v>
      </c>
      <c r="H43" s="7">
        <v>1229547</v>
      </c>
      <c r="I43" s="8">
        <v>6183654</v>
      </c>
      <c r="J43" s="7">
        <v>1229418</v>
      </c>
      <c r="K43" s="8">
        <v>6181568</v>
      </c>
      <c r="L43" s="7">
        <v>1229003</v>
      </c>
      <c r="M43" s="5">
        <f t="shared" si="17"/>
        <v>1459496.22</v>
      </c>
      <c r="N43" s="5">
        <f t="shared" si="17"/>
        <v>290173.09000000003</v>
      </c>
      <c r="O43" s="23">
        <f t="shared" si="11"/>
        <v>1749669.31</v>
      </c>
      <c r="P43" s="80"/>
      <c r="Q43" s="5">
        <f t="shared" si="18"/>
        <v>1546076.5</v>
      </c>
      <c r="R43" s="5">
        <f t="shared" si="19"/>
        <v>307386.75</v>
      </c>
      <c r="S43" s="23">
        <f t="shared" si="12"/>
        <v>1853463.25</v>
      </c>
      <c r="T43" s="81"/>
      <c r="U43" s="5">
        <f t="shared" si="20"/>
        <v>1546076.5</v>
      </c>
      <c r="V43" s="5">
        <f t="shared" si="21"/>
        <v>307386.75</v>
      </c>
      <c r="W43" s="23">
        <f t="shared" si="13"/>
        <v>1853463.25</v>
      </c>
      <c r="Y43" s="4"/>
      <c r="Z43" s="8">
        <v>6839055</v>
      </c>
      <c r="AA43" s="7">
        <v>1359723</v>
      </c>
      <c r="AB43" s="8">
        <v>6836757</v>
      </c>
      <c r="AC43" s="7">
        <v>1359266</v>
      </c>
      <c r="AD43" s="5">
        <f t="shared" si="22"/>
        <v>1709283.87</v>
      </c>
      <c r="AE43" s="5">
        <f t="shared" si="23"/>
        <v>339835.81</v>
      </c>
      <c r="AF43" s="23">
        <f t="shared" si="14"/>
        <v>2049119.6800000002</v>
      </c>
      <c r="AH43" s="5">
        <f t="shared" si="24"/>
        <v>95714.6</v>
      </c>
      <c r="AI43" s="5">
        <f t="shared" si="25"/>
        <v>19029.72</v>
      </c>
      <c r="AJ43" s="94">
        <f t="shared" si="15"/>
        <v>93604.81</v>
      </c>
      <c r="AK43" s="94">
        <f t="shared" si="16"/>
        <v>18610.03</v>
      </c>
      <c r="AL43" s="94">
        <f t="shared" si="26"/>
        <v>114744.32000000001</v>
      </c>
      <c r="AM43" s="23">
        <f t="shared" si="27"/>
        <v>112214.84</v>
      </c>
    </row>
    <row r="44" spans="1:39" x14ac:dyDescent="0.25">
      <c r="A44" s="19">
        <v>10</v>
      </c>
      <c r="B44" s="13" t="s">
        <v>61</v>
      </c>
      <c r="C44" s="10" t="s">
        <v>62</v>
      </c>
      <c r="D44" s="10">
        <v>1</v>
      </c>
      <c r="E44" s="79"/>
      <c r="F44" s="4"/>
      <c r="G44" s="8">
        <f>16260527+G86+G87+G88</f>
        <v>27647380</v>
      </c>
      <c r="H44" s="7">
        <v>5113982</v>
      </c>
      <c r="I44" s="8">
        <v>27644468</v>
      </c>
      <c r="J44" s="7">
        <v>5113444</v>
      </c>
      <c r="K44" s="8">
        <v>27635138</v>
      </c>
      <c r="L44" s="7">
        <v>5111718</v>
      </c>
      <c r="M44" s="5">
        <f t="shared" si="17"/>
        <v>6524781.6799999997</v>
      </c>
      <c r="N44" s="5">
        <f t="shared" si="17"/>
        <v>1206899.75</v>
      </c>
      <c r="O44" s="23">
        <f t="shared" si="11"/>
        <v>7731681.4299999997</v>
      </c>
      <c r="P44" s="80"/>
      <c r="Q44" s="5">
        <f t="shared" si="18"/>
        <v>6911845</v>
      </c>
      <c r="R44" s="5">
        <f t="shared" si="19"/>
        <v>1278495.5</v>
      </c>
      <c r="S44" s="23">
        <f t="shared" si="12"/>
        <v>8190340.5</v>
      </c>
      <c r="T44" s="81"/>
      <c r="U44" s="5">
        <f t="shared" si="20"/>
        <v>6911845</v>
      </c>
      <c r="V44" s="5">
        <f t="shared" si="21"/>
        <v>1278495.5</v>
      </c>
      <c r="W44" s="23">
        <f t="shared" si="13"/>
        <v>8190340.5</v>
      </c>
      <c r="Y44" s="4"/>
      <c r="Z44" s="8">
        <v>30574482</v>
      </c>
      <c r="AA44" s="7">
        <v>5655413</v>
      </c>
      <c r="AB44" s="8">
        <v>30564208</v>
      </c>
      <c r="AC44" s="7">
        <v>5653513</v>
      </c>
      <c r="AD44" s="5">
        <f t="shared" si="22"/>
        <v>7641477.2700000005</v>
      </c>
      <c r="AE44" s="5">
        <f t="shared" si="23"/>
        <v>1413457.28</v>
      </c>
      <c r="AF44" s="23">
        <f t="shared" si="14"/>
        <v>9054934.5500000007</v>
      </c>
      <c r="AH44" s="5">
        <f t="shared" si="24"/>
        <v>427898.91</v>
      </c>
      <c r="AI44" s="5">
        <f t="shared" si="25"/>
        <v>79149.179999999993</v>
      </c>
      <c r="AJ44" s="94">
        <f t="shared" si="15"/>
        <v>418463.53</v>
      </c>
      <c r="AK44" s="94">
        <f t="shared" si="16"/>
        <v>77403.850000000006</v>
      </c>
      <c r="AL44" s="94">
        <f t="shared" si="26"/>
        <v>507048.08999999997</v>
      </c>
      <c r="AM44" s="23">
        <f t="shared" si="27"/>
        <v>495867.38</v>
      </c>
    </row>
    <row r="45" spans="1:39" x14ac:dyDescent="0.25">
      <c r="A45" s="19">
        <v>10</v>
      </c>
      <c r="B45" s="13" t="s">
        <v>63</v>
      </c>
      <c r="C45" s="10" t="s">
        <v>64</v>
      </c>
      <c r="D45" s="10">
        <v>1</v>
      </c>
      <c r="E45" s="79"/>
      <c r="F45" s="4"/>
      <c r="G45" s="8">
        <v>418325</v>
      </c>
      <c r="H45" s="7">
        <v>904759</v>
      </c>
      <c r="I45" s="8">
        <v>418281</v>
      </c>
      <c r="J45" s="7">
        <v>904664</v>
      </c>
      <c r="K45" s="8">
        <v>418140</v>
      </c>
      <c r="L45" s="7">
        <v>904359</v>
      </c>
      <c r="M45" s="5">
        <f t="shared" si="17"/>
        <v>98724.7</v>
      </c>
      <c r="N45" s="5">
        <f t="shared" si="17"/>
        <v>213523.12</v>
      </c>
      <c r="O45" s="23">
        <f t="shared" si="11"/>
        <v>312247.82</v>
      </c>
      <c r="P45" s="80"/>
      <c r="Q45" s="5">
        <f t="shared" si="18"/>
        <v>104581.25</v>
      </c>
      <c r="R45" s="5">
        <f t="shared" si="19"/>
        <v>226189.75</v>
      </c>
      <c r="S45" s="23">
        <f t="shared" si="12"/>
        <v>330771</v>
      </c>
      <c r="T45" s="81"/>
      <c r="U45" s="5">
        <f t="shared" si="20"/>
        <v>104581.25</v>
      </c>
      <c r="V45" s="5">
        <f t="shared" si="21"/>
        <v>226189.75</v>
      </c>
      <c r="W45" s="23">
        <f t="shared" si="13"/>
        <v>330771</v>
      </c>
      <c r="Y45" s="4"/>
      <c r="Z45" s="8">
        <v>462615</v>
      </c>
      <c r="AA45" s="7">
        <v>1000548</v>
      </c>
      <c r="AB45" s="8">
        <v>462459</v>
      </c>
      <c r="AC45" s="7">
        <v>1000212</v>
      </c>
      <c r="AD45" s="5">
        <f t="shared" si="22"/>
        <v>115621.37000000001</v>
      </c>
      <c r="AE45" s="5">
        <f t="shared" si="23"/>
        <v>250067.08000000002</v>
      </c>
      <c r="AF45" s="23">
        <f t="shared" si="14"/>
        <v>365688.45</v>
      </c>
      <c r="AH45" s="5">
        <f t="shared" si="24"/>
        <v>6474.43</v>
      </c>
      <c r="AI45" s="5">
        <f t="shared" si="25"/>
        <v>14002.97</v>
      </c>
      <c r="AJ45" s="94">
        <f t="shared" si="15"/>
        <v>6331.65</v>
      </c>
      <c r="AK45" s="94">
        <f t="shared" si="16"/>
        <v>13694.49</v>
      </c>
      <c r="AL45" s="94">
        <f t="shared" si="26"/>
        <v>20477.400000000001</v>
      </c>
      <c r="AM45" s="23">
        <f t="shared" si="27"/>
        <v>20026.14</v>
      </c>
    </row>
    <row r="46" spans="1:39" x14ac:dyDescent="0.25">
      <c r="A46" s="19">
        <v>10</v>
      </c>
      <c r="B46" s="13" t="s">
        <v>65</v>
      </c>
      <c r="C46" s="10" t="s">
        <v>66</v>
      </c>
      <c r="D46" s="10">
        <v>1</v>
      </c>
      <c r="E46" s="79"/>
      <c r="F46" s="4"/>
      <c r="G46" s="8">
        <v>25091132</v>
      </c>
      <c r="H46" s="7">
        <v>2837255</v>
      </c>
      <c r="I46" s="8">
        <v>25088490</v>
      </c>
      <c r="J46" s="7">
        <v>2836956</v>
      </c>
      <c r="K46" s="8">
        <v>25080023</v>
      </c>
      <c r="L46" s="7">
        <v>2835998</v>
      </c>
      <c r="M46" s="5">
        <f t="shared" si="17"/>
        <v>5921507.1500000004</v>
      </c>
      <c r="N46" s="5">
        <f t="shared" si="17"/>
        <v>669592.18000000005</v>
      </c>
      <c r="O46" s="23">
        <f t="shared" si="11"/>
        <v>6591099.3300000001</v>
      </c>
      <c r="P46" s="80"/>
      <c r="Q46" s="5">
        <f t="shared" si="18"/>
        <v>6272783</v>
      </c>
      <c r="R46" s="5">
        <f t="shared" si="19"/>
        <v>709313.75</v>
      </c>
      <c r="S46" s="23">
        <f t="shared" si="12"/>
        <v>6982096.75</v>
      </c>
      <c r="T46" s="81"/>
      <c r="U46" s="5">
        <f t="shared" si="20"/>
        <v>6272783</v>
      </c>
      <c r="V46" s="5">
        <f t="shared" si="21"/>
        <v>709313.75</v>
      </c>
      <c r="W46" s="23">
        <f t="shared" si="13"/>
        <v>6982096.75</v>
      </c>
      <c r="Y46" s="4"/>
      <c r="Z46" s="8">
        <v>27747598</v>
      </c>
      <c r="AA46" s="7">
        <v>3137642</v>
      </c>
      <c r="AB46" s="8">
        <v>27738273</v>
      </c>
      <c r="AC46" s="7">
        <v>3136588</v>
      </c>
      <c r="AD46" s="5">
        <f t="shared" si="22"/>
        <v>6934954.9899999993</v>
      </c>
      <c r="AE46" s="5">
        <f t="shared" si="23"/>
        <v>784190.44</v>
      </c>
      <c r="AF46" s="23">
        <f t="shared" si="14"/>
        <v>7719145.4299999997</v>
      </c>
      <c r="AH46" s="5">
        <f t="shared" si="24"/>
        <v>388335.82</v>
      </c>
      <c r="AI46" s="5">
        <f t="shared" si="25"/>
        <v>43912.23</v>
      </c>
      <c r="AJ46" s="94">
        <f t="shared" si="15"/>
        <v>379772.86</v>
      </c>
      <c r="AK46" s="94">
        <f t="shared" si="16"/>
        <v>42943.64</v>
      </c>
      <c r="AL46" s="94">
        <f t="shared" si="26"/>
        <v>432248.05</v>
      </c>
      <c r="AM46" s="23">
        <f t="shared" si="27"/>
        <v>422716.5</v>
      </c>
    </row>
    <row r="47" spans="1:39" x14ac:dyDescent="0.25">
      <c r="A47" s="19">
        <v>10</v>
      </c>
      <c r="B47" s="13" t="s">
        <v>67</v>
      </c>
      <c r="C47" s="10" t="s">
        <v>68</v>
      </c>
      <c r="D47" s="10">
        <v>1</v>
      </c>
      <c r="E47" s="79"/>
      <c r="F47" s="4"/>
      <c r="G47" s="8">
        <v>966487</v>
      </c>
      <c r="H47" s="7">
        <v>681721</v>
      </c>
      <c r="I47" s="8">
        <v>966385</v>
      </c>
      <c r="J47" s="7">
        <v>681649</v>
      </c>
      <c r="K47" s="8">
        <v>966059</v>
      </c>
      <c r="L47" s="7">
        <v>681419</v>
      </c>
      <c r="M47" s="5">
        <f t="shared" si="17"/>
        <v>228090.93</v>
      </c>
      <c r="N47" s="5">
        <f t="shared" si="17"/>
        <v>160886.16</v>
      </c>
      <c r="O47" s="23">
        <f t="shared" si="11"/>
        <v>388977.08999999997</v>
      </c>
      <c r="P47" s="80"/>
      <c r="Q47" s="5">
        <f t="shared" si="18"/>
        <v>241621.75</v>
      </c>
      <c r="R47" s="5">
        <f t="shared" si="19"/>
        <v>170430.25</v>
      </c>
      <c r="S47" s="23">
        <f t="shared" si="12"/>
        <v>412052</v>
      </c>
      <c r="T47" s="81"/>
      <c r="U47" s="5">
        <f t="shared" si="20"/>
        <v>241621.75</v>
      </c>
      <c r="V47" s="5">
        <f t="shared" si="21"/>
        <v>170430.25</v>
      </c>
      <c r="W47" s="23">
        <f t="shared" si="13"/>
        <v>412052</v>
      </c>
      <c r="Y47" s="4"/>
      <c r="Z47" s="8">
        <v>1068811</v>
      </c>
      <c r="AA47" s="7">
        <v>753897</v>
      </c>
      <c r="AB47" s="8">
        <v>1068452</v>
      </c>
      <c r="AC47" s="7">
        <v>753643</v>
      </c>
      <c r="AD47" s="5">
        <f t="shared" si="22"/>
        <v>267127.67999999999</v>
      </c>
      <c r="AE47" s="5">
        <f t="shared" si="23"/>
        <v>188421.25</v>
      </c>
      <c r="AF47" s="23">
        <f t="shared" si="14"/>
        <v>455548.93</v>
      </c>
      <c r="AH47" s="5">
        <f t="shared" si="24"/>
        <v>14958.33</v>
      </c>
      <c r="AI47" s="5">
        <f t="shared" si="25"/>
        <v>10551</v>
      </c>
      <c r="AJ47" s="94">
        <f t="shared" si="15"/>
        <v>14628.64</v>
      </c>
      <c r="AK47" s="94">
        <f t="shared" si="16"/>
        <v>10318.219999999999</v>
      </c>
      <c r="AL47" s="94">
        <f t="shared" si="26"/>
        <v>25509.33</v>
      </c>
      <c r="AM47" s="23">
        <f t="shared" si="27"/>
        <v>24946.87</v>
      </c>
    </row>
    <row r="48" spans="1:39" x14ac:dyDescent="0.25">
      <c r="A48" s="19">
        <v>10</v>
      </c>
      <c r="B48" s="13" t="s">
        <v>69</v>
      </c>
      <c r="C48" s="10" t="s">
        <v>70</v>
      </c>
      <c r="D48" s="10">
        <v>1</v>
      </c>
      <c r="E48" s="79"/>
      <c r="F48" s="4"/>
      <c r="G48" s="8">
        <v>1779145</v>
      </c>
      <c r="H48" s="7">
        <v>611449</v>
      </c>
      <c r="I48" s="8">
        <v>1778958</v>
      </c>
      <c r="J48" s="7">
        <v>611385</v>
      </c>
      <c r="K48" s="8">
        <v>1778357</v>
      </c>
      <c r="L48" s="7">
        <v>611178</v>
      </c>
      <c r="M48" s="5">
        <f t="shared" si="17"/>
        <v>419878.22</v>
      </c>
      <c r="N48" s="5">
        <f t="shared" si="17"/>
        <v>144301.96</v>
      </c>
      <c r="O48" s="23">
        <f t="shared" si="11"/>
        <v>564180.17999999993</v>
      </c>
      <c r="P48" s="80"/>
      <c r="Q48" s="5">
        <f t="shared" si="18"/>
        <v>444786.25</v>
      </c>
      <c r="R48" s="5">
        <f t="shared" si="19"/>
        <v>152862.25</v>
      </c>
      <c r="S48" s="23">
        <f t="shared" si="12"/>
        <v>597648.5</v>
      </c>
      <c r="T48" s="81"/>
      <c r="U48" s="5">
        <f t="shared" si="20"/>
        <v>444786.25</v>
      </c>
      <c r="V48" s="5">
        <f t="shared" si="21"/>
        <v>152862.25</v>
      </c>
      <c r="W48" s="23">
        <f t="shared" si="13"/>
        <v>597648.5</v>
      </c>
      <c r="Y48" s="4"/>
      <c r="Z48" s="8">
        <v>1967508</v>
      </c>
      <c r="AA48" s="7">
        <v>676185</v>
      </c>
      <c r="AB48" s="8">
        <v>1966847</v>
      </c>
      <c r="AC48" s="7">
        <v>675958</v>
      </c>
      <c r="AD48" s="5">
        <f t="shared" si="22"/>
        <v>491739.37000000005</v>
      </c>
      <c r="AE48" s="5">
        <f t="shared" si="23"/>
        <v>168999.15</v>
      </c>
      <c r="AF48" s="23">
        <f t="shared" si="14"/>
        <v>660738.52</v>
      </c>
      <c r="AH48" s="5">
        <f t="shared" si="24"/>
        <v>27535.86</v>
      </c>
      <c r="AI48" s="5">
        <f t="shared" si="25"/>
        <v>9463.41</v>
      </c>
      <c r="AJ48" s="94">
        <f t="shared" si="15"/>
        <v>26928.27</v>
      </c>
      <c r="AK48" s="94">
        <f t="shared" si="16"/>
        <v>9254.31</v>
      </c>
      <c r="AL48" s="94">
        <f t="shared" si="26"/>
        <v>36999.270000000004</v>
      </c>
      <c r="AM48" s="23">
        <f t="shared" si="27"/>
        <v>36182.58</v>
      </c>
    </row>
    <row r="49" spans="1:39" x14ac:dyDescent="0.25">
      <c r="A49" s="19">
        <v>10</v>
      </c>
      <c r="B49" s="13" t="s">
        <v>71</v>
      </c>
      <c r="C49" s="10" t="s">
        <v>72</v>
      </c>
      <c r="D49" s="10">
        <v>1</v>
      </c>
      <c r="E49" s="79"/>
      <c r="F49" s="4"/>
      <c r="G49" s="8">
        <v>2931579</v>
      </c>
      <c r="H49" s="7">
        <v>1969569</v>
      </c>
      <c r="I49" s="8">
        <v>2931270</v>
      </c>
      <c r="J49" s="7">
        <v>1969362</v>
      </c>
      <c r="K49" s="8">
        <v>2930281</v>
      </c>
      <c r="L49" s="7">
        <v>1968697</v>
      </c>
      <c r="M49" s="5">
        <f t="shared" si="17"/>
        <v>691852.64</v>
      </c>
      <c r="N49" s="5">
        <f t="shared" si="17"/>
        <v>464818.28</v>
      </c>
      <c r="O49" s="23">
        <f t="shared" si="11"/>
        <v>1156670.92</v>
      </c>
      <c r="P49" s="80"/>
      <c r="Q49" s="5">
        <f t="shared" si="18"/>
        <v>732894.75</v>
      </c>
      <c r="R49" s="5">
        <f t="shared" si="19"/>
        <v>492392.25</v>
      </c>
      <c r="S49" s="23">
        <f t="shared" si="12"/>
        <v>1225287</v>
      </c>
      <c r="T49" s="81"/>
      <c r="U49" s="5">
        <f t="shared" si="20"/>
        <v>732894.75</v>
      </c>
      <c r="V49" s="5">
        <f t="shared" si="21"/>
        <v>492392.25</v>
      </c>
      <c r="W49" s="23">
        <f t="shared" si="13"/>
        <v>1225287</v>
      </c>
      <c r="Y49" s="4"/>
      <c r="Z49" s="8">
        <v>3241953</v>
      </c>
      <c r="AA49" s="7">
        <v>2178093</v>
      </c>
      <c r="AB49" s="8">
        <v>3240863</v>
      </c>
      <c r="AC49" s="7">
        <v>2177361</v>
      </c>
      <c r="AD49" s="5">
        <f t="shared" si="22"/>
        <v>810260.83</v>
      </c>
      <c r="AE49" s="5">
        <f t="shared" si="23"/>
        <v>544370.89999999991</v>
      </c>
      <c r="AF49" s="23">
        <f t="shared" si="14"/>
        <v>1354631.73</v>
      </c>
      <c r="AH49" s="5">
        <f t="shared" si="24"/>
        <v>45372.08</v>
      </c>
      <c r="AI49" s="5">
        <f t="shared" si="25"/>
        <v>30483.05</v>
      </c>
      <c r="AJ49" s="94">
        <f t="shared" si="15"/>
        <v>44371.68</v>
      </c>
      <c r="AK49" s="94">
        <f t="shared" si="16"/>
        <v>29810.61</v>
      </c>
      <c r="AL49" s="94">
        <f t="shared" si="26"/>
        <v>75855.13</v>
      </c>
      <c r="AM49" s="23">
        <f t="shared" si="27"/>
        <v>74182.289999999994</v>
      </c>
    </row>
    <row r="50" spans="1:39" x14ac:dyDescent="0.25">
      <c r="A50" s="19">
        <v>10</v>
      </c>
      <c r="B50" s="13" t="s">
        <v>73</v>
      </c>
      <c r="C50" s="10" t="s">
        <v>74</v>
      </c>
      <c r="D50" s="10">
        <v>1</v>
      </c>
      <c r="E50" s="79"/>
      <c r="F50" s="4"/>
      <c r="G50" s="8">
        <v>359448</v>
      </c>
      <c r="H50" s="7">
        <v>1715043</v>
      </c>
      <c r="I50" s="8">
        <v>359410</v>
      </c>
      <c r="J50" s="7">
        <v>1714862</v>
      </c>
      <c r="K50" s="8">
        <v>359289</v>
      </c>
      <c r="L50" s="7">
        <v>1714283</v>
      </c>
      <c r="M50" s="5">
        <f t="shared" si="17"/>
        <v>84829.73</v>
      </c>
      <c r="N50" s="5">
        <f t="shared" si="17"/>
        <v>404750.15</v>
      </c>
      <c r="O50" s="23">
        <f t="shared" si="11"/>
        <v>489579.88</v>
      </c>
      <c r="P50" s="80"/>
      <c r="Q50" s="5">
        <f t="shared" si="18"/>
        <v>89862</v>
      </c>
      <c r="R50" s="5">
        <f t="shared" si="19"/>
        <v>428760.75</v>
      </c>
      <c r="S50" s="23">
        <f t="shared" si="12"/>
        <v>518622.75</v>
      </c>
      <c r="T50" s="81"/>
      <c r="U50" s="5">
        <f t="shared" si="20"/>
        <v>89862</v>
      </c>
      <c r="V50" s="5">
        <f t="shared" si="21"/>
        <v>428760.75</v>
      </c>
      <c r="W50" s="23">
        <f t="shared" si="13"/>
        <v>518622.75</v>
      </c>
      <c r="Y50" s="4"/>
      <c r="Z50" s="8">
        <v>397504</v>
      </c>
      <c r="AA50" s="7">
        <v>1896619</v>
      </c>
      <c r="AB50" s="8">
        <v>397370</v>
      </c>
      <c r="AC50" s="7">
        <v>1895981</v>
      </c>
      <c r="AD50" s="5">
        <f t="shared" si="22"/>
        <v>99348.03</v>
      </c>
      <c r="AE50" s="5">
        <f t="shared" si="23"/>
        <v>474021.52999999997</v>
      </c>
      <c r="AF50" s="23">
        <f t="shared" si="14"/>
        <v>573369.55999999994</v>
      </c>
      <c r="AH50" s="5">
        <f t="shared" si="24"/>
        <v>5563.18</v>
      </c>
      <c r="AI50" s="5">
        <f t="shared" si="25"/>
        <v>26543.73</v>
      </c>
      <c r="AJ50" s="94">
        <f t="shared" si="15"/>
        <v>5440.62</v>
      </c>
      <c r="AK50" s="94">
        <f t="shared" si="16"/>
        <v>25958.09</v>
      </c>
      <c r="AL50" s="94">
        <f t="shared" si="26"/>
        <v>32106.91</v>
      </c>
      <c r="AM50" s="23">
        <f t="shared" si="27"/>
        <v>31398.71</v>
      </c>
    </row>
    <row r="51" spans="1:39" x14ac:dyDescent="0.25">
      <c r="A51" s="19">
        <v>12</v>
      </c>
      <c r="B51" s="13" t="s">
        <v>75</v>
      </c>
      <c r="C51" s="10" t="s">
        <v>76</v>
      </c>
      <c r="D51" s="10">
        <v>1</v>
      </c>
      <c r="E51" s="79"/>
      <c r="F51" s="4"/>
      <c r="G51" s="8">
        <v>1397708</v>
      </c>
      <c r="H51" s="7">
        <v>3318</v>
      </c>
      <c r="I51" s="8">
        <v>1397561</v>
      </c>
      <c r="J51" s="7">
        <v>3318</v>
      </c>
      <c r="K51" s="8">
        <v>1397090</v>
      </c>
      <c r="L51" s="7">
        <v>3317</v>
      </c>
      <c r="M51" s="5">
        <f t="shared" si="17"/>
        <v>329859.09000000003</v>
      </c>
      <c r="N51" s="5">
        <f t="shared" si="17"/>
        <v>783.05</v>
      </c>
      <c r="O51" s="23">
        <f t="shared" si="11"/>
        <v>330642.14</v>
      </c>
      <c r="P51" s="80"/>
      <c r="Q51" s="5">
        <f t="shared" si="18"/>
        <v>349427</v>
      </c>
      <c r="R51" s="5">
        <f t="shared" si="19"/>
        <v>829.5</v>
      </c>
      <c r="S51" s="23">
        <f t="shared" si="12"/>
        <v>350256.5</v>
      </c>
      <c r="T51" s="81"/>
      <c r="U51" s="5">
        <f t="shared" si="20"/>
        <v>349427</v>
      </c>
      <c r="V51" s="5">
        <f t="shared" si="21"/>
        <v>829.5</v>
      </c>
      <c r="W51" s="23">
        <f t="shared" si="13"/>
        <v>350256.5</v>
      </c>
      <c r="Y51" s="4"/>
      <c r="Z51" s="8">
        <v>1545687</v>
      </c>
      <c r="AA51" s="7">
        <v>3669</v>
      </c>
      <c r="AB51" s="8">
        <v>1545168</v>
      </c>
      <c r="AC51" s="7">
        <v>3668</v>
      </c>
      <c r="AD51" s="5">
        <f t="shared" si="22"/>
        <v>386313.56</v>
      </c>
      <c r="AE51" s="5">
        <f t="shared" si="23"/>
        <v>917.25</v>
      </c>
      <c r="AF51" s="23">
        <f t="shared" si="14"/>
        <v>387230.81</v>
      </c>
      <c r="AH51" s="5">
        <f t="shared" si="24"/>
        <v>21632.35</v>
      </c>
      <c r="AI51" s="5">
        <f t="shared" si="25"/>
        <v>51.35</v>
      </c>
      <c r="AJ51" s="94">
        <f t="shared" si="15"/>
        <v>21155.94</v>
      </c>
      <c r="AK51" s="94">
        <f t="shared" si="16"/>
        <v>50.36</v>
      </c>
      <c r="AL51" s="94">
        <f t="shared" si="26"/>
        <v>21683.699999999997</v>
      </c>
      <c r="AM51" s="23">
        <f t="shared" si="27"/>
        <v>21206.3</v>
      </c>
    </row>
    <row r="52" spans="1:39" x14ac:dyDescent="0.25">
      <c r="A52" s="19">
        <v>634</v>
      </c>
      <c r="B52" s="13" t="s">
        <v>136</v>
      </c>
      <c r="C52" s="10" t="s">
        <v>77</v>
      </c>
      <c r="D52" s="10">
        <v>1</v>
      </c>
      <c r="E52" s="79"/>
      <c r="F52" s="4"/>
      <c r="G52" s="8">
        <f>636637+G89</f>
        <v>3900480</v>
      </c>
      <c r="H52" s="7">
        <v>0</v>
      </c>
      <c r="I52" s="8">
        <v>3900069</v>
      </c>
      <c r="J52" s="7">
        <v>0</v>
      </c>
      <c r="K52" s="8">
        <v>3898753</v>
      </c>
      <c r="L52" s="7">
        <v>0</v>
      </c>
      <c r="M52" s="5">
        <f t="shared" si="17"/>
        <v>920513.28</v>
      </c>
      <c r="N52" s="5">
        <f t="shared" si="17"/>
        <v>0</v>
      </c>
      <c r="O52" s="23">
        <f t="shared" si="11"/>
        <v>920513.28</v>
      </c>
      <c r="P52" s="80"/>
      <c r="Q52" s="5">
        <f t="shared" si="18"/>
        <v>975120</v>
      </c>
      <c r="R52" s="5">
        <f t="shared" si="19"/>
        <v>0</v>
      </c>
      <c r="S52" s="23">
        <f t="shared" si="12"/>
        <v>975120</v>
      </c>
      <c r="T52" s="81"/>
      <c r="U52" s="5">
        <f t="shared" si="20"/>
        <v>975120</v>
      </c>
      <c r="V52" s="5">
        <f t="shared" si="21"/>
        <v>0</v>
      </c>
      <c r="W52" s="23">
        <f t="shared" si="13"/>
        <v>975120</v>
      </c>
      <c r="Y52" s="4"/>
      <c r="Z52" s="8">
        <v>4313434</v>
      </c>
      <c r="AA52" s="7">
        <v>0</v>
      </c>
      <c r="AB52" s="8">
        <v>4311985</v>
      </c>
      <c r="AC52" s="7">
        <v>0</v>
      </c>
      <c r="AD52" s="5">
        <f t="shared" si="22"/>
        <v>1078056</v>
      </c>
      <c r="AE52" s="5">
        <f t="shared" si="23"/>
        <v>0</v>
      </c>
      <c r="AF52" s="23">
        <f t="shared" si="14"/>
        <v>1078056</v>
      </c>
      <c r="AH52" s="5">
        <f t="shared" si="24"/>
        <v>60367.79</v>
      </c>
      <c r="AI52" s="5">
        <f t="shared" si="25"/>
        <v>0</v>
      </c>
      <c r="AJ52" s="94">
        <f t="shared" si="15"/>
        <v>59036.97</v>
      </c>
      <c r="AK52" s="94">
        <f t="shared" si="16"/>
        <v>0</v>
      </c>
      <c r="AL52" s="94">
        <f t="shared" si="26"/>
        <v>60367.79</v>
      </c>
      <c r="AM52" s="23">
        <f t="shared" si="27"/>
        <v>59036.97</v>
      </c>
    </row>
    <row r="53" spans="1:39" x14ac:dyDescent="0.25">
      <c r="A53" s="19">
        <v>10</v>
      </c>
      <c r="B53" s="13" t="s">
        <v>78</v>
      </c>
      <c r="C53" s="10" t="s">
        <v>79</v>
      </c>
      <c r="D53" s="10">
        <v>1</v>
      </c>
      <c r="E53" s="79"/>
      <c r="F53" s="4"/>
      <c r="G53" s="8">
        <v>1033286</v>
      </c>
      <c r="H53" s="7">
        <v>665877</v>
      </c>
      <c r="I53" s="8">
        <v>1033177</v>
      </c>
      <c r="J53" s="7">
        <v>665807</v>
      </c>
      <c r="K53" s="8">
        <v>1032828</v>
      </c>
      <c r="L53" s="7">
        <v>665582</v>
      </c>
      <c r="M53" s="5">
        <f t="shared" si="17"/>
        <v>243855.5</v>
      </c>
      <c r="N53" s="5">
        <f t="shared" si="17"/>
        <v>157146.97</v>
      </c>
      <c r="O53" s="23">
        <f t="shared" si="11"/>
        <v>401002.47</v>
      </c>
      <c r="P53" s="80"/>
      <c r="Q53" s="5">
        <f t="shared" si="18"/>
        <v>258321.5</v>
      </c>
      <c r="R53" s="5">
        <f t="shared" si="19"/>
        <v>166469.25</v>
      </c>
      <c r="S53" s="23">
        <f t="shared" si="12"/>
        <v>424790.75</v>
      </c>
      <c r="T53" s="81"/>
      <c r="U53" s="5">
        <f t="shared" si="20"/>
        <v>258321.5</v>
      </c>
      <c r="V53" s="5">
        <f t="shared" si="21"/>
        <v>166469.25</v>
      </c>
      <c r="W53" s="23">
        <f t="shared" si="13"/>
        <v>424790.75</v>
      </c>
      <c r="Y53" s="4"/>
      <c r="Z53" s="8">
        <v>1142682</v>
      </c>
      <c r="AA53" s="7">
        <v>736375</v>
      </c>
      <c r="AB53" s="8">
        <v>1142299</v>
      </c>
      <c r="AC53" s="7">
        <v>736127</v>
      </c>
      <c r="AD53" s="5">
        <f t="shared" si="22"/>
        <v>285590.27</v>
      </c>
      <c r="AE53" s="5">
        <f t="shared" si="23"/>
        <v>184042.23</v>
      </c>
      <c r="AF53" s="23">
        <f t="shared" si="14"/>
        <v>469632.5</v>
      </c>
      <c r="AH53" s="5">
        <f t="shared" si="24"/>
        <v>15992.19</v>
      </c>
      <c r="AI53" s="5">
        <f t="shared" si="25"/>
        <v>10305.780000000001</v>
      </c>
      <c r="AJ53" s="94">
        <f t="shared" si="15"/>
        <v>15639.58</v>
      </c>
      <c r="AK53" s="94">
        <f t="shared" si="16"/>
        <v>10078.18</v>
      </c>
      <c r="AL53" s="94">
        <f t="shared" si="26"/>
        <v>26297.97</v>
      </c>
      <c r="AM53" s="23">
        <f t="shared" si="27"/>
        <v>25717.759999999998</v>
      </c>
    </row>
    <row r="54" spans="1:39" x14ac:dyDescent="0.25">
      <c r="A54" s="19">
        <v>10</v>
      </c>
      <c r="B54" s="13" t="s">
        <v>129</v>
      </c>
      <c r="C54" s="10" t="s">
        <v>144</v>
      </c>
      <c r="D54" s="10">
        <v>2</v>
      </c>
      <c r="E54" s="79"/>
      <c r="F54" s="4"/>
      <c r="G54" s="8">
        <v>154918</v>
      </c>
      <c r="H54" s="7">
        <v>154147</v>
      </c>
      <c r="I54" s="8">
        <v>154901</v>
      </c>
      <c r="J54" s="7">
        <v>154131</v>
      </c>
      <c r="K54" s="8">
        <v>154927</v>
      </c>
      <c r="L54" s="7">
        <v>154690</v>
      </c>
      <c r="M54" s="5">
        <f t="shared" si="17"/>
        <v>36560.65</v>
      </c>
      <c r="N54" s="5">
        <f t="shared" si="17"/>
        <v>36378.69</v>
      </c>
      <c r="O54" s="23">
        <f t="shared" si="11"/>
        <v>72939.34</v>
      </c>
      <c r="P54" s="80"/>
      <c r="Q54" s="5">
        <f t="shared" si="18"/>
        <v>38729.5</v>
      </c>
      <c r="R54" s="5">
        <f t="shared" si="19"/>
        <v>38536.75</v>
      </c>
      <c r="S54" s="23">
        <f t="shared" si="12"/>
        <v>77266.25</v>
      </c>
      <c r="T54" s="81"/>
      <c r="U54" s="5">
        <f t="shared" si="20"/>
        <v>38729.5</v>
      </c>
      <c r="V54" s="5">
        <f t="shared" si="21"/>
        <v>38536.75</v>
      </c>
      <c r="W54" s="23">
        <f t="shared" si="13"/>
        <v>77266.25</v>
      </c>
      <c r="Y54" s="4"/>
      <c r="Z54" s="8">
        <v>171319</v>
      </c>
      <c r="AA54" s="7">
        <v>170467</v>
      </c>
      <c r="AB54" s="8">
        <v>171348</v>
      </c>
      <c r="AC54" s="7">
        <v>171086</v>
      </c>
      <c r="AD54" s="5">
        <f t="shared" si="22"/>
        <v>42817.24</v>
      </c>
      <c r="AE54" s="5">
        <f t="shared" si="23"/>
        <v>42604.979999999996</v>
      </c>
      <c r="AF54" s="23">
        <f t="shared" si="14"/>
        <v>85422.22</v>
      </c>
      <c r="AH54" s="5">
        <f t="shared" si="24"/>
        <v>2398.87</v>
      </c>
      <c r="AI54" s="5">
        <f t="shared" si="25"/>
        <v>2395.1999999999998</v>
      </c>
      <c r="AJ54" s="94">
        <f t="shared" si="15"/>
        <v>2425.25</v>
      </c>
      <c r="AK54" s="94">
        <f t="shared" si="16"/>
        <v>2961.37</v>
      </c>
      <c r="AL54" s="94">
        <f t="shared" si="26"/>
        <v>4794.07</v>
      </c>
      <c r="AM54" s="23">
        <f t="shared" si="27"/>
        <v>5386.62</v>
      </c>
    </row>
    <row r="55" spans="1:39" x14ac:dyDescent="0.25">
      <c r="A55" s="19">
        <v>10</v>
      </c>
      <c r="B55" s="13" t="s">
        <v>80</v>
      </c>
      <c r="C55" s="10" t="s">
        <v>81</v>
      </c>
      <c r="D55" s="10">
        <v>2</v>
      </c>
      <c r="E55" s="79"/>
      <c r="F55" s="4"/>
      <c r="G55" s="8">
        <v>547178</v>
      </c>
      <c r="H55" s="7">
        <v>245082</v>
      </c>
      <c r="I55" s="8">
        <v>547120</v>
      </c>
      <c r="J55" s="7">
        <v>245056</v>
      </c>
      <c r="K55" s="8">
        <v>547213</v>
      </c>
      <c r="L55" s="7">
        <v>245946</v>
      </c>
      <c r="M55" s="5">
        <f t="shared" si="17"/>
        <v>129134.01</v>
      </c>
      <c r="N55" s="5">
        <f t="shared" si="17"/>
        <v>57839.35</v>
      </c>
      <c r="O55" s="23">
        <f t="shared" si="11"/>
        <v>186973.36</v>
      </c>
      <c r="P55" s="80"/>
      <c r="Q55" s="5">
        <f t="shared" si="18"/>
        <v>136794.5</v>
      </c>
      <c r="R55" s="5">
        <f t="shared" si="19"/>
        <v>61270.5</v>
      </c>
      <c r="S55" s="23">
        <f t="shared" si="12"/>
        <v>198065</v>
      </c>
      <c r="T55" s="81"/>
      <c r="U55" s="5">
        <f t="shared" si="20"/>
        <v>136794.5</v>
      </c>
      <c r="V55" s="5">
        <f t="shared" si="21"/>
        <v>61270.5</v>
      </c>
      <c r="W55" s="23">
        <f t="shared" si="13"/>
        <v>198065</v>
      </c>
      <c r="Y55" s="4"/>
      <c r="Z55" s="8">
        <v>605109</v>
      </c>
      <c r="AA55" s="7">
        <v>271030</v>
      </c>
      <c r="AB55" s="8">
        <v>605212</v>
      </c>
      <c r="AC55" s="7">
        <v>272013</v>
      </c>
      <c r="AD55" s="5">
        <f t="shared" si="22"/>
        <v>151234.56</v>
      </c>
      <c r="AE55" s="5">
        <f t="shared" si="23"/>
        <v>67738.37</v>
      </c>
      <c r="AF55" s="23">
        <f t="shared" si="14"/>
        <v>218972.93</v>
      </c>
      <c r="AH55" s="5">
        <f t="shared" si="24"/>
        <v>8472.9699999999993</v>
      </c>
      <c r="AI55" s="5">
        <f t="shared" si="25"/>
        <v>3808.18</v>
      </c>
      <c r="AJ55" s="94">
        <f t="shared" si="15"/>
        <v>8567.17</v>
      </c>
      <c r="AK55" s="94">
        <f t="shared" si="16"/>
        <v>4708.97</v>
      </c>
      <c r="AL55" s="94">
        <f t="shared" si="26"/>
        <v>12281.15</v>
      </c>
      <c r="AM55" s="23">
        <f t="shared" si="27"/>
        <v>13276.13</v>
      </c>
    </row>
    <row r="56" spans="1:39" x14ac:dyDescent="0.25">
      <c r="A56" s="19">
        <v>10</v>
      </c>
      <c r="B56" s="13" t="s">
        <v>82</v>
      </c>
      <c r="C56" s="10" t="s">
        <v>83</v>
      </c>
      <c r="D56" s="10">
        <v>2</v>
      </c>
      <c r="E56" s="79"/>
      <c r="F56" s="4"/>
      <c r="G56" s="8">
        <v>11530499</v>
      </c>
      <c r="H56" s="7">
        <v>1881096</v>
      </c>
      <c r="I56" s="8">
        <v>11529284</v>
      </c>
      <c r="J56" s="7">
        <v>1880898</v>
      </c>
      <c r="K56" s="8">
        <v>11531236</v>
      </c>
      <c r="L56" s="7">
        <v>1887722</v>
      </c>
      <c r="M56" s="5">
        <f t="shared" si="17"/>
        <v>2721197.76</v>
      </c>
      <c r="N56" s="5">
        <f t="shared" si="17"/>
        <v>443938.66</v>
      </c>
      <c r="O56" s="23">
        <f t="shared" si="11"/>
        <v>3165136.42</v>
      </c>
      <c r="P56" s="80"/>
      <c r="Q56" s="5">
        <f t="shared" si="18"/>
        <v>2882624.75</v>
      </c>
      <c r="R56" s="5">
        <f t="shared" si="19"/>
        <v>470274</v>
      </c>
      <c r="S56" s="23">
        <f t="shared" si="12"/>
        <v>3352898.75</v>
      </c>
      <c r="T56" s="81"/>
      <c r="U56" s="5">
        <f t="shared" si="20"/>
        <v>2882624.75</v>
      </c>
      <c r="V56" s="5">
        <f t="shared" si="21"/>
        <v>470274</v>
      </c>
      <c r="W56" s="23">
        <f t="shared" si="13"/>
        <v>3352898.75</v>
      </c>
      <c r="Y56" s="4"/>
      <c r="Z56" s="8">
        <v>12751263</v>
      </c>
      <c r="AA56" s="7">
        <v>2080253</v>
      </c>
      <c r="AB56" s="8">
        <v>12753441</v>
      </c>
      <c r="AC56" s="7">
        <v>2087803</v>
      </c>
      <c r="AD56" s="5">
        <f t="shared" si="22"/>
        <v>3186921.5100000002</v>
      </c>
      <c r="AE56" s="5">
        <f t="shared" si="23"/>
        <v>519917.52</v>
      </c>
      <c r="AF56" s="23">
        <f t="shared" si="14"/>
        <v>3706839.0300000003</v>
      </c>
      <c r="AH56" s="5">
        <f t="shared" si="24"/>
        <v>178548.17</v>
      </c>
      <c r="AI56" s="5">
        <f t="shared" si="25"/>
        <v>29229.24</v>
      </c>
      <c r="AJ56" s="94">
        <f t="shared" si="15"/>
        <v>180529.35</v>
      </c>
      <c r="AK56" s="94">
        <f t="shared" si="16"/>
        <v>36139.199999999997</v>
      </c>
      <c r="AL56" s="94">
        <f t="shared" si="26"/>
        <v>207777.41</v>
      </c>
      <c r="AM56" s="23">
        <f t="shared" si="27"/>
        <v>216668.55</v>
      </c>
    </row>
    <row r="57" spans="1:39" x14ac:dyDescent="0.25">
      <c r="A57" s="19">
        <v>10</v>
      </c>
      <c r="B57" s="13" t="s">
        <v>84</v>
      </c>
      <c r="C57" s="10" t="s">
        <v>85</v>
      </c>
      <c r="D57" s="10">
        <v>2</v>
      </c>
      <c r="E57" s="79"/>
      <c r="F57" s="4"/>
      <c r="G57" s="8">
        <v>549896</v>
      </c>
      <c r="H57" s="7">
        <v>157241</v>
      </c>
      <c r="I57" s="8">
        <v>549838</v>
      </c>
      <c r="J57" s="7">
        <v>157225</v>
      </c>
      <c r="K57" s="8">
        <v>549931</v>
      </c>
      <c r="L57" s="7">
        <v>157795</v>
      </c>
      <c r="M57" s="5">
        <f t="shared" si="17"/>
        <v>129775.46</v>
      </c>
      <c r="N57" s="5">
        <f t="shared" si="17"/>
        <v>37108.879999999997</v>
      </c>
      <c r="O57" s="23">
        <f t="shared" si="11"/>
        <v>166884.34</v>
      </c>
      <c r="P57" s="80"/>
      <c r="Q57" s="5">
        <f t="shared" si="18"/>
        <v>137474</v>
      </c>
      <c r="R57" s="5">
        <f t="shared" si="19"/>
        <v>39310.25</v>
      </c>
      <c r="S57" s="23">
        <f t="shared" si="12"/>
        <v>176784.25</v>
      </c>
      <c r="T57" s="81"/>
      <c r="U57" s="5">
        <f t="shared" si="20"/>
        <v>137474</v>
      </c>
      <c r="V57" s="5">
        <f t="shared" si="21"/>
        <v>39310.25</v>
      </c>
      <c r="W57" s="23">
        <f t="shared" si="13"/>
        <v>176784.25</v>
      </c>
      <c r="Y57" s="4"/>
      <c r="Z57" s="8">
        <v>608115</v>
      </c>
      <c r="AA57" s="7">
        <v>173889</v>
      </c>
      <c r="AB57" s="8">
        <v>608218</v>
      </c>
      <c r="AC57" s="7">
        <v>174520</v>
      </c>
      <c r="AD57" s="5">
        <f t="shared" si="22"/>
        <v>151986.06</v>
      </c>
      <c r="AE57" s="5">
        <f t="shared" si="23"/>
        <v>43460.47</v>
      </c>
      <c r="AF57" s="23">
        <f t="shared" si="14"/>
        <v>195446.53</v>
      </c>
      <c r="AH57" s="5">
        <f t="shared" si="24"/>
        <v>8515.0499999999993</v>
      </c>
      <c r="AI57" s="5">
        <f t="shared" si="25"/>
        <v>2443.2800000000002</v>
      </c>
      <c r="AJ57" s="94">
        <f t="shared" si="15"/>
        <v>8609.25</v>
      </c>
      <c r="AK57" s="94">
        <f t="shared" si="16"/>
        <v>3020.55</v>
      </c>
      <c r="AL57" s="94">
        <f t="shared" si="26"/>
        <v>10958.33</v>
      </c>
      <c r="AM57" s="23">
        <f t="shared" si="27"/>
        <v>11629.8</v>
      </c>
    </row>
    <row r="58" spans="1:39" x14ac:dyDescent="0.25">
      <c r="A58" s="19">
        <v>10</v>
      </c>
      <c r="B58" s="13" t="s">
        <v>86</v>
      </c>
      <c r="C58" s="10" t="s">
        <v>87</v>
      </c>
      <c r="D58" s="10">
        <v>2</v>
      </c>
      <c r="E58" s="79"/>
      <c r="F58" s="4"/>
      <c r="G58" s="8">
        <v>739287</v>
      </c>
      <c r="H58" s="7">
        <v>379378</v>
      </c>
      <c r="I58" s="8">
        <v>739209</v>
      </c>
      <c r="J58" s="7">
        <v>379338</v>
      </c>
      <c r="K58" s="8">
        <v>739334</v>
      </c>
      <c r="L58" s="7">
        <v>380714</v>
      </c>
      <c r="M58" s="5">
        <f t="shared" si="17"/>
        <v>174471.73</v>
      </c>
      <c r="N58" s="5">
        <f t="shared" si="17"/>
        <v>89533.21</v>
      </c>
      <c r="O58" s="23">
        <f t="shared" si="11"/>
        <v>264004.94</v>
      </c>
      <c r="P58" s="80"/>
      <c r="Q58" s="5">
        <f t="shared" si="18"/>
        <v>184821.75</v>
      </c>
      <c r="R58" s="5">
        <f t="shared" si="19"/>
        <v>94844.5</v>
      </c>
      <c r="S58" s="23">
        <f t="shared" si="12"/>
        <v>279666.25</v>
      </c>
      <c r="T58" s="81"/>
      <c r="U58" s="5">
        <f t="shared" si="20"/>
        <v>184821.75</v>
      </c>
      <c r="V58" s="5">
        <f t="shared" si="21"/>
        <v>94844.5</v>
      </c>
      <c r="W58" s="23">
        <f t="shared" si="13"/>
        <v>279666.25</v>
      </c>
      <c r="Y58" s="4"/>
      <c r="Z58" s="8">
        <v>817557</v>
      </c>
      <c r="AA58" s="7">
        <v>419544</v>
      </c>
      <c r="AB58" s="8">
        <v>817697</v>
      </c>
      <c r="AC58" s="7">
        <v>421067</v>
      </c>
      <c r="AD58" s="5">
        <f t="shared" si="22"/>
        <v>204331.84</v>
      </c>
      <c r="AE58" s="5">
        <f t="shared" si="23"/>
        <v>104856.56</v>
      </c>
      <c r="AF58" s="23">
        <f t="shared" si="14"/>
        <v>309188.40000000002</v>
      </c>
      <c r="AH58" s="5">
        <f t="shared" si="24"/>
        <v>11447.76</v>
      </c>
      <c r="AI58" s="5">
        <f t="shared" si="25"/>
        <v>5894.94</v>
      </c>
      <c r="AJ58" s="94">
        <f t="shared" si="15"/>
        <v>11574.76</v>
      </c>
      <c r="AK58" s="94">
        <f t="shared" si="16"/>
        <v>7288.42</v>
      </c>
      <c r="AL58" s="94">
        <f t="shared" si="26"/>
        <v>17342.7</v>
      </c>
      <c r="AM58" s="23">
        <f t="shared" si="27"/>
        <v>18863.189999999999</v>
      </c>
    </row>
    <row r="59" spans="1:39" x14ac:dyDescent="0.25">
      <c r="A59" s="19">
        <v>10</v>
      </c>
      <c r="B59" s="13" t="s">
        <v>88</v>
      </c>
      <c r="C59" s="10" t="s">
        <v>89</v>
      </c>
      <c r="D59" s="10">
        <v>2</v>
      </c>
      <c r="E59" s="79"/>
      <c r="F59" s="4"/>
      <c r="G59" s="8">
        <v>2302971</v>
      </c>
      <c r="H59" s="7">
        <v>606134</v>
      </c>
      <c r="I59" s="8">
        <v>2302729</v>
      </c>
      <c r="J59" s="7">
        <v>606070</v>
      </c>
      <c r="K59" s="8">
        <v>2303119</v>
      </c>
      <c r="L59" s="7">
        <v>608269</v>
      </c>
      <c r="M59" s="5">
        <f t="shared" si="17"/>
        <v>543501.16</v>
      </c>
      <c r="N59" s="5">
        <f t="shared" si="17"/>
        <v>143047.62</v>
      </c>
      <c r="O59" s="23">
        <f t="shared" si="11"/>
        <v>686548.78</v>
      </c>
      <c r="P59" s="80"/>
      <c r="Q59" s="5">
        <f t="shared" si="18"/>
        <v>575742.75</v>
      </c>
      <c r="R59" s="5">
        <f t="shared" si="19"/>
        <v>151533.5</v>
      </c>
      <c r="S59" s="23">
        <f t="shared" si="12"/>
        <v>727276.25</v>
      </c>
      <c r="T59" s="81"/>
      <c r="U59" s="5">
        <f t="shared" si="20"/>
        <v>575742.75</v>
      </c>
      <c r="V59" s="5">
        <f t="shared" si="21"/>
        <v>151533.5</v>
      </c>
      <c r="W59" s="23">
        <f t="shared" si="13"/>
        <v>727276.25</v>
      </c>
      <c r="Y59" s="4"/>
      <c r="Z59" s="8">
        <v>2546793</v>
      </c>
      <c r="AA59" s="7">
        <v>670307</v>
      </c>
      <c r="AB59" s="8">
        <v>2547228</v>
      </c>
      <c r="AC59" s="7">
        <v>672740</v>
      </c>
      <c r="AD59" s="5">
        <f t="shared" si="22"/>
        <v>636520.13</v>
      </c>
      <c r="AE59" s="5">
        <f t="shared" si="23"/>
        <v>167529.65</v>
      </c>
      <c r="AF59" s="23">
        <f t="shared" si="14"/>
        <v>804049.78</v>
      </c>
      <c r="AH59" s="5">
        <f t="shared" si="24"/>
        <v>35661.19</v>
      </c>
      <c r="AI59" s="5">
        <f t="shared" si="25"/>
        <v>9418.36</v>
      </c>
      <c r="AJ59" s="94">
        <f t="shared" si="15"/>
        <v>36056.980000000003</v>
      </c>
      <c r="AK59" s="94">
        <f t="shared" si="16"/>
        <v>11645.07</v>
      </c>
      <c r="AL59" s="94">
        <f t="shared" si="26"/>
        <v>45079.55</v>
      </c>
      <c r="AM59" s="23">
        <f t="shared" si="27"/>
        <v>47702.06</v>
      </c>
    </row>
    <row r="60" spans="1:39" x14ac:dyDescent="0.25">
      <c r="A60" s="19">
        <v>10</v>
      </c>
      <c r="B60" s="13" t="s">
        <v>90</v>
      </c>
      <c r="C60" s="10" t="s">
        <v>91</v>
      </c>
      <c r="D60" s="10">
        <v>2</v>
      </c>
      <c r="E60" s="79"/>
      <c r="F60" s="4"/>
      <c r="G60" s="8">
        <v>19481</v>
      </c>
      <c r="H60" s="7">
        <v>53360</v>
      </c>
      <c r="I60" s="8">
        <v>19479</v>
      </c>
      <c r="J60" s="7">
        <v>53354</v>
      </c>
      <c r="K60" s="8">
        <v>19482</v>
      </c>
      <c r="L60" s="7">
        <v>53548</v>
      </c>
      <c r="M60" s="5">
        <f t="shared" si="17"/>
        <v>4597.5200000000004</v>
      </c>
      <c r="N60" s="5">
        <f t="shared" si="17"/>
        <v>12592.96</v>
      </c>
      <c r="O60" s="23">
        <f t="shared" si="11"/>
        <v>17190.48</v>
      </c>
      <c r="P60" s="80"/>
      <c r="Q60" s="5">
        <f t="shared" si="18"/>
        <v>4870.25</v>
      </c>
      <c r="R60" s="5">
        <f t="shared" si="19"/>
        <v>13340</v>
      </c>
      <c r="S60" s="23">
        <f t="shared" si="12"/>
        <v>18210.25</v>
      </c>
      <c r="T60" s="81"/>
      <c r="U60" s="5">
        <f t="shared" si="20"/>
        <v>4870.25</v>
      </c>
      <c r="V60" s="5">
        <f t="shared" si="21"/>
        <v>13340</v>
      </c>
      <c r="W60" s="23">
        <f t="shared" si="13"/>
        <v>18210.25</v>
      </c>
      <c r="Y60" s="4"/>
      <c r="Z60" s="8">
        <v>21544</v>
      </c>
      <c r="AA60" s="7">
        <v>59009</v>
      </c>
      <c r="AB60" s="8">
        <v>21547</v>
      </c>
      <c r="AC60" s="7">
        <v>59223</v>
      </c>
      <c r="AD60" s="5">
        <f t="shared" si="22"/>
        <v>5384.5199999999995</v>
      </c>
      <c r="AE60" s="5">
        <f t="shared" si="23"/>
        <v>14747.830000000002</v>
      </c>
      <c r="AF60" s="23">
        <f t="shared" si="14"/>
        <v>20132.350000000002</v>
      </c>
      <c r="AH60" s="5">
        <f t="shared" si="24"/>
        <v>301.66000000000003</v>
      </c>
      <c r="AI60" s="5">
        <f t="shared" si="25"/>
        <v>829.12</v>
      </c>
      <c r="AJ60" s="94">
        <f t="shared" si="15"/>
        <v>304.62</v>
      </c>
      <c r="AK60" s="94">
        <f t="shared" si="16"/>
        <v>1025.4100000000001</v>
      </c>
      <c r="AL60" s="94">
        <f t="shared" si="26"/>
        <v>1130.78</v>
      </c>
      <c r="AM60" s="23">
        <f t="shared" si="27"/>
        <v>1330.03</v>
      </c>
    </row>
    <row r="61" spans="1:39" x14ac:dyDescent="0.25">
      <c r="A61" s="19">
        <v>10</v>
      </c>
      <c r="B61" s="13" t="s">
        <v>92</v>
      </c>
      <c r="C61" s="10" t="s">
        <v>93</v>
      </c>
      <c r="D61" s="10">
        <v>2</v>
      </c>
      <c r="E61" s="79"/>
      <c r="F61" s="4"/>
      <c r="G61" s="8">
        <v>5205125</v>
      </c>
      <c r="H61" s="7">
        <v>1138143</v>
      </c>
      <c r="I61" s="8">
        <v>5204577</v>
      </c>
      <c r="J61" s="7">
        <v>1138023</v>
      </c>
      <c r="K61" s="8">
        <v>5205458</v>
      </c>
      <c r="L61" s="7">
        <v>1142152</v>
      </c>
      <c r="M61" s="5">
        <f t="shared" si="17"/>
        <v>1228409.5</v>
      </c>
      <c r="N61" s="5">
        <f t="shared" si="17"/>
        <v>268601.75</v>
      </c>
      <c r="O61" s="23">
        <f t="shared" si="11"/>
        <v>1497011.25</v>
      </c>
      <c r="P61" s="80"/>
      <c r="Q61" s="5">
        <f t="shared" si="18"/>
        <v>1301281.25</v>
      </c>
      <c r="R61" s="5">
        <f t="shared" si="19"/>
        <v>284535.75</v>
      </c>
      <c r="S61" s="23">
        <f t="shared" si="12"/>
        <v>1585817</v>
      </c>
      <c r="T61" s="81"/>
      <c r="U61" s="5">
        <f t="shared" si="20"/>
        <v>1301281.25</v>
      </c>
      <c r="V61" s="5">
        <f t="shared" si="21"/>
        <v>284535.75</v>
      </c>
      <c r="W61" s="23">
        <f t="shared" si="13"/>
        <v>1585817</v>
      </c>
      <c r="Y61" s="4"/>
      <c r="Z61" s="8">
        <v>5756205</v>
      </c>
      <c r="AA61" s="7">
        <v>1258641</v>
      </c>
      <c r="AB61" s="8">
        <v>5757188</v>
      </c>
      <c r="AC61" s="7">
        <v>1263210</v>
      </c>
      <c r="AD61" s="5">
        <f t="shared" si="22"/>
        <v>1438647.92</v>
      </c>
      <c r="AE61" s="5">
        <f t="shared" si="23"/>
        <v>314571.93</v>
      </c>
      <c r="AF61" s="23">
        <f t="shared" si="14"/>
        <v>1753219.8499999999</v>
      </c>
      <c r="AH61" s="5">
        <f t="shared" si="24"/>
        <v>80600.63</v>
      </c>
      <c r="AI61" s="5">
        <f t="shared" si="25"/>
        <v>17684.939999999999</v>
      </c>
      <c r="AJ61" s="94">
        <f t="shared" si="15"/>
        <v>81494.8</v>
      </c>
      <c r="AK61" s="94">
        <f t="shared" si="16"/>
        <v>21866.13</v>
      </c>
      <c r="AL61" s="94">
        <f t="shared" si="26"/>
        <v>98285.57</v>
      </c>
      <c r="AM61" s="23">
        <f t="shared" si="27"/>
        <v>103360.93</v>
      </c>
    </row>
    <row r="62" spans="1:39" x14ac:dyDescent="0.25">
      <c r="A62" s="19">
        <v>10</v>
      </c>
      <c r="B62" s="13" t="s">
        <v>94</v>
      </c>
      <c r="C62" s="10" t="s">
        <v>95</v>
      </c>
      <c r="D62" s="10">
        <v>2</v>
      </c>
      <c r="E62" s="79"/>
      <c r="F62" s="4"/>
      <c r="G62" s="8">
        <v>16026096</v>
      </c>
      <c r="H62" s="7">
        <v>3060749</v>
      </c>
      <c r="I62" s="8">
        <v>16024409</v>
      </c>
      <c r="J62" s="7">
        <v>3060426</v>
      </c>
      <c r="K62" s="8">
        <v>16027122</v>
      </c>
      <c r="L62" s="7">
        <v>3071530</v>
      </c>
      <c r="M62" s="5">
        <f t="shared" si="17"/>
        <v>3782158.66</v>
      </c>
      <c r="N62" s="5">
        <f t="shared" si="17"/>
        <v>722336.76</v>
      </c>
      <c r="O62" s="23">
        <f t="shared" si="11"/>
        <v>4504495.42</v>
      </c>
      <c r="P62" s="80"/>
      <c r="Q62" s="5">
        <f t="shared" si="18"/>
        <v>4006524</v>
      </c>
      <c r="R62" s="5">
        <f t="shared" si="19"/>
        <v>765187.25</v>
      </c>
      <c r="S62" s="23">
        <f t="shared" si="12"/>
        <v>4771711.25</v>
      </c>
      <c r="T62" s="81"/>
      <c r="U62" s="5">
        <f t="shared" si="20"/>
        <v>4006524</v>
      </c>
      <c r="V62" s="5">
        <f t="shared" si="21"/>
        <v>765187.25</v>
      </c>
      <c r="W62" s="23">
        <f t="shared" si="13"/>
        <v>4771711.25</v>
      </c>
      <c r="Y62" s="4"/>
      <c r="Z62" s="8">
        <v>17722822</v>
      </c>
      <c r="AA62" s="7">
        <v>3384798</v>
      </c>
      <c r="AB62" s="8">
        <v>17725849</v>
      </c>
      <c r="AC62" s="7">
        <v>3397085</v>
      </c>
      <c r="AD62" s="5">
        <f t="shared" si="22"/>
        <v>4429463.8599999994</v>
      </c>
      <c r="AE62" s="5">
        <f t="shared" si="23"/>
        <v>845961.78</v>
      </c>
      <c r="AF62" s="23">
        <f t="shared" si="14"/>
        <v>5275425.6399999997</v>
      </c>
      <c r="AH62" s="5">
        <f t="shared" si="24"/>
        <v>248161.89</v>
      </c>
      <c r="AI62" s="5">
        <f t="shared" si="25"/>
        <v>47559.19</v>
      </c>
      <c r="AJ62" s="94">
        <f t="shared" si="15"/>
        <v>250915.41</v>
      </c>
      <c r="AK62" s="94">
        <f t="shared" si="16"/>
        <v>58803.48</v>
      </c>
      <c r="AL62" s="94">
        <f t="shared" si="26"/>
        <v>295721.08</v>
      </c>
      <c r="AM62" s="23">
        <f t="shared" si="27"/>
        <v>309718.89</v>
      </c>
    </row>
    <row r="63" spans="1:39" x14ac:dyDescent="0.25">
      <c r="A63" s="19">
        <v>10</v>
      </c>
      <c r="B63" s="13" t="s">
        <v>96</v>
      </c>
      <c r="C63" s="10" t="s">
        <v>97</v>
      </c>
      <c r="D63" s="10">
        <v>2</v>
      </c>
      <c r="E63" s="79"/>
      <c r="F63" s="4"/>
      <c r="G63" s="8">
        <v>4241422</v>
      </c>
      <c r="H63" s="7">
        <v>1240732</v>
      </c>
      <c r="I63" s="8">
        <v>4240976</v>
      </c>
      <c r="J63" s="7">
        <v>1240601</v>
      </c>
      <c r="K63" s="8">
        <v>4241694</v>
      </c>
      <c r="L63" s="7">
        <v>1245103</v>
      </c>
      <c r="M63" s="5">
        <f t="shared" si="17"/>
        <v>1000975.59</v>
      </c>
      <c r="N63" s="5">
        <f t="shared" si="17"/>
        <v>292812.75</v>
      </c>
      <c r="O63" s="23">
        <f t="shared" si="11"/>
        <v>1293788.3399999999</v>
      </c>
      <c r="P63" s="80"/>
      <c r="Q63" s="5">
        <f t="shared" si="18"/>
        <v>1060355.5</v>
      </c>
      <c r="R63" s="5">
        <f t="shared" si="19"/>
        <v>310183</v>
      </c>
      <c r="S63" s="23">
        <f t="shared" si="12"/>
        <v>1370538.5</v>
      </c>
      <c r="T63" s="81"/>
      <c r="U63" s="5">
        <f t="shared" si="20"/>
        <v>1060355.5</v>
      </c>
      <c r="V63" s="5">
        <f t="shared" si="21"/>
        <v>310183</v>
      </c>
      <c r="W63" s="23">
        <f t="shared" si="13"/>
        <v>1370538.5</v>
      </c>
      <c r="Y63" s="4"/>
      <c r="Z63" s="8">
        <v>4690473</v>
      </c>
      <c r="AA63" s="7">
        <v>1372092</v>
      </c>
      <c r="AB63" s="8">
        <v>4691274</v>
      </c>
      <c r="AC63" s="7">
        <v>1377072</v>
      </c>
      <c r="AD63" s="5">
        <f t="shared" si="22"/>
        <v>1172290</v>
      </c>
      <c r="AE63" s="5">
        <f t="shared" si="23"/>
        <v>342926.59</v>
      </c>
      <c r="AF63" s="23">
        <f t="shared" si="14"/>
        <v>1515216.59</v>
      </c>
      <c r="AH63" s="5">
        <f t="shared" si="24"/>
        <v>65677.84</v>
      </c>
      <c r="AI63" s="5">
        <f t="shared" si="25"/>
        <v>19279.009999999998</v>
      </c>
      <c r="AJ63" s="94">
        <f t="shared" si="15"/>
        <v>66406.53</v>
      </c>
      <c r="AK63" s="94">
        <f t="shared" si="16"/>
        <v>23837.48</v>
      </c>
      <c r="AL63" s="94">
        <f t="shared" si="26"/>
        <v>84956.849999999991</v>
      </c>
      <c r="AM63" s="23">
        <f t="shared" si="27"/>
        <v>90244.01</v>
      </c>
    </row>
    <row r="64" spans="1:39" x14ac:dyDescent="0.25">
      <c r="A64" s="19">
        <v>10</v>
      </c>
      <c r="B64" s="13" t="s">
        <v>98</v>
      </c>
      <c r="C64" s="10" t="s">
        <v>99</v>
      </c>
      <c r="D64" s="10">
        <v>2</v>
      </c>
      <c r="E64" s="79"/>
      <c r="F64" s="4"/>
      <c r="G64" s="8">
        <v>109285</v>
      </c>
      <c r="H64" s="7">
        <v>206965</v>
      </c>
      <c r="I64" s="8">
        <v>109274</v>
      </c>
      <c r="J64" s="7">
        <v>206943</v>
      </c>
      <c r="K64" s="8">
        <v>84995.364383561653</v>
      </c>
      <c r="L64" s="7">
        <v>160964.97534246577</v>
      </c>
      <c r="M64" s="5">
        <f t="shared" si="17"/>
        <v>25791.26</v>
      </c>
      <c r="N64" s="5">
        <f t="shared" si="17"/>
        <v>48843.74</v>
      </c>
      <c r="O64" s="23">
        <f t="shared" si="11"/>
        <v>74635</v>
      </c>
      <c r="P64" s="80"/>
      <c r="Q64" s="5">
        <f t="shared" si="18"/>
        <v>27321.25</v>
      </c>
      <c r="R64" s="5">
        <f t="shared" si="19"/>
        <v>51741.25</v>
      </c>
      <c r="S64" s="23">
        <f t="shared" si="12"/>
        <v>79062.5</v>
      </c>
      <c r="T64" s="81"/>
      <c r="U64" s="5">
        <f t="shared" si="20"/>
        <v>27321.25</v>
      </c>
      <c r="V64" s="5">
        <f t="shared" si="21"/>
        <v>51741.25</v>
      </c>
      <c r="W64" s="23">
        <f t="shared" si="13"/>
        <v>79062.5</v>
      </c>
      <c r="Y64" s="4"/>
      <c r="Z64" s="8">
        <v>120856</v>
      </c>
      <c r="AA64" s="7">
        <v>228877</v>
      </c>
      <c r="AB64" s="8">
        <v>94004</v>
      </c>
      <c r="AC64" s="7">
        <v>178025.20547945207</v>
      </c>
      <c r="AD64" s="5">
        <f>((ROUND(I64*23.6%,2)-M64)+(ROUND(I64*25%,2)-Q64)+(ROUND(I64*25%,2)-U64)+ROUND(Z64*25%,2))*(12/92)</f>
        <v>3939.9</v>
      </c>
      <c r="AE64" s="5">
        <f>((ROUND(J64*23.6%,2)-N64)+(ROUND(J64*25%,2)-R64)+(ROUND(J64*25%,2)-V64)+ROUND(AA64*25%,2))*(12/92)</f>
        <v>7461.2686956521748</v>
      </c>
      <c r="AF64" s="23">
        <f>AD64+AE64</f>
        <v>11401.168695652175</v>
      </c>
      <c r="AH64" s="5">
        <f t="shared" si="24"/>
        <v>1316.06</v>
      </c>
      <c r="AI64" s="5">
        <f t="shared" si="25"/>
        <v>2492.35</v>
      </c>
      <c r="AJ64" s="94">
        <f t="shared" si="15"/>
        <v>2999.99</v>
      </c>
      <c r="AK64" s="94">
        <f t="shared" si="16"/>
        <v>5681.36</v>
      </c>
      <c r="AL64" s="94">
        <f t="shared" si="26"/>
        <v>3808.41</v>
      </c>
      <c r="AM64" s="23">
        <f t="shared" si="27"/>
        <v>8681.35</v>
      </c>
    </row>
    <row r="65" spans="1:39" x14ac:dyDescent="0.25">
      <c r="A65" s="19">
        <v>10</v>
      </c>
      <c r="B65" s="13" t="s">
        <v>100</v>
      </c>
      <c r="C65" s="10" t="s">
        <v>101</v>
      </c>
      <c r="D65" s="10">
        <v>2</v>
      </c>
      <c r="E65" s="79"/>
      <c r="F65" s="4"/>
      <c r="G65" s="8">
        <v>79582</v>
      </c>
      <c r="H65" s="7">
        <v>52745</v>
      </c>
      <c r="I65" s="8">
        <v>79573</v>
      </c>
      <c r="J65" s="7">
        <v>52739</v>
      </c>
      <c r="K65" s="8">
        <v>79587</v>
      </c>
      <c r="L65" s="7">
        <v>52931</v>
      </c>
      <c r="M65" s="5">
        <f t="shared" si="17"/>
        <v>18781.349999999999</v>
      </c>
      <c r="N65" s="5">
        <f t="shared" si="17"/>
        <v>12447.82</v>
      </c>
      <c r="O65" s="23">
        <f t="shared" si="11"/>
        <v>31229.17</v>
      </c>
      <c r="P65" s="80"/>
      <c r="Q65" s="5">
        <f t="shared" si="18"/>
        <v>19895.5</v>
      </c>
      <c r="R65" s="5">
        <f t="shared" si="19"/>
        <v>13186.25</v>
      </c>
      <c r="S65" s="23">
        <f t="shared" si="12"/>
        <v>33081.75</v>
      </c>
      <c r="T65" s="81"/>
      <c r="U65" s="5">
        <f t="shared" si="20"/>
        <v>19895.5</v>
      </c>
      <c r="V65" s="5">
        <f t="shared" si="21"/>
        <v>13186.25</v>
      </c>
      <c r="W65" s="23">
        <f t="shared" si="13"/>
        <v>33081.75</v>
      </c>
      <c r="Y65" s="4"/>
      <c r="Z65" s="8">
        <v>88007</v>
      </c>
      <c r="AA65" s="7">
        <v>58329</v>
      </c>
      <c r="AB65" s="8">
        <v>88022</v>
      </c>
      <c r="AC65" s="7">
        <v>58541</v>
      </c>
      <c r="AD65" s="5">
        <f t="shared" ref="AD65:AE71" si="28">(ROUND(I65*23.6%,2)-M65)+(ROUND(I65*25%,2)-Q65)+(ROUND(I65*25%,2)-U65)+ROUND(Z65*25%,2)</f>
        <v>21995.13</v>
      </c>
      <c r="AE65" s="5">
        <f t="shared" si="28"/>
        <v>14577.83</v>
      </c>
      <c r="AF65" s="23">
        <f t="shared" si="14"/>
        <v>36572.959999999999</v>
      </c>
      <c r="AH65" s="5">
        <f t="shared" si="24"/>
        <v>1232.31</v>
      </c>
      <c r="AI65" s="5">
        <f t="shared" si="25"/>
        <v>819.57</v>
      </c>
      <c r="AJ65" s="94">
        <f t="shared" si="15"/>
        <v>1246.3599999999999</v>
      </c>
      <c r="AK65" s="94">
        <f t="shared" si="16"/>
        <v>1013.89</v>
      </c>
      <c r="AL65" s="94">
        <f t="shared" si="26"/>
        <v>2051.88</v>
      </c>
      <c r="AM65" s="23">
        <f t="shared" si="27"/>
        <v>2260.25</v>
      </c>
    </row>
    <row r="66" spans="1:39" x14ac:dyDescent="0.25">
      <c r="A66" s="19">
        <v>10</v>
      </c>
      <c r="B66" s="13" t="s">
        <v>102</v>
      </c>
      <c r="C66" s="10" t="s">
        <v>103</v>
      </c>
      <c r="D66" s="10">
        <v>2</v>
      </c>
      <c r="E66" s="79"/>
      <c r="F66" s="4"/>
      <c r="G66" s="8">
        <v>143269</v>
      </c>
      <c r="H66" s="7">
        <v>245047</v>
      </c>
      <c r="I66" s="8">
        <v>143253</v>
      </c>
      <c r="J66" s="7">
        <v>245021</v>
      </c>
      <c r="K66" s="8">
        <v>143278</v>
      </c>
      <c r="L66" s="7">
        <v>245910</v>
      </c>
      <c r="M66" s="5">
        <f t="shared" ref="M66:N71" si="29">ROUND(G66*23.6%,2)</f>
        <v>33811.480000000003</v>
      </c>
      <c r="N66" s="5">
        <f t="shared" si="29"/>
        <v>57831.09</v>
      </c>
      <c r="O66" s="23">
        <f t="shared" si="11"/>
        <v>91642.57</v>
      </c>
      <c r="P66" s="80"/>
      <c r="Q66" s="5">
        <f t="shared" ref="Q66:Q71" si="30">ROUND(G66*25%,2)</f>
        <v>35817.25</v>
      </c>
      <c r="R66" s="5">
        <f t="shared" ref="R66:R71" si="31">ROUND(H66*25%,2)</f>
        <v>61261.75</v>
      </c>
      <c r="S66" s="23">
        <f t="shared" si="12"/>
        <v>97079</v>
      </c>
      <c r="T66" s="81"/>
      <c r="U66" s="5">
        <f t="shared" ref="U66:U71" si="32">ROUND(G66*25%,2)</f>
        <v>35817.25</v>
      </c>
      <c r="V66" s="5">
        <f t="shared" ref="V66:V71" si="33">ROUND(H66*25%,2)</f>
        <v>61261.75</v>
      </c>
      <c r="W66" s="23">
        <f t="shared" si="13"/>
        <v>97079</v>
      </c>
      <c r="Y66" s="4"/>
      <c r="Z66" s="8">
        <v>158437</v>
      </c>
      <c r="AA66" s="7">
        <v>270990</v>
      </c>
      <c r="AB66" s="8">
        <v>158464</v>
      </c>
      <c r="AC66" s="7">
        <v>271974</v>
      </c>
      <c r="AD66" s="5">
        <f t="shared" si="28"/>
        <v>39597.479999999996</v>
      </c>
      <c r="AE66" s="5">
        <f t="shared" si="28"/>
        <v>67728.37</v>
      </c>
      <c r="AF66" s="23">
        <f t="shared" si="14"/>
        <v>107325.84999999999</v>
      </c>
      <c r="AH66" s="5">
        <f t="shared" ref="AH66:AH71" si="34">ROUND(AB66*1.4%,2)</f>
        <v>2218.5</v>
      </c>
      <c r="AI66" s="5">
        <f t="shared" ref="AI66:AI71" si="35">ROUND(AC66*1.4%,2)</f>
        <v>3807.64</v>
      </c>
      <c r="AJ66" s="94">
        <f t="shared" si="15"/>
        <v>2243.65</v>
      </c>
      <c r="AK66" s="94">
        <f t="shared" si="16"/>
        <v>4707.9399999999996</v>
      </c>
      <c r="AL66" s="94">
        <f t="shared" ref="AL66:AL71" si="36">AH66+AI66</f>
        <v>6026.1399999999994</v>
      </c>
      <c r="AM66" s="23">
        <f t="shared" ref="AM66:AM71" si="37">ROUND(((K66+L66)*23.6%)+((K66+L66)*25%)+((K66+L66)*25%)+((AB66+AC66)*25%)-AF66-W66-S66-O66+AL66,2)</f>
        <v>6951.59</v>
      </c>
    </row>
    <row r="67" spans="1:39" x14ac:dyDescent="0.25">
      <c r="A67" s="19">
        <v>10</v>
      </c>
      <c r="B67" s="13" t="s">
        <v>104</v>
      </c>
      <c r="C67" s="10" t="s">
        <v>105</v>
      </c>
      <c r="D67" s="10">
        <v>2</v>
      </c>
      <c r="E67" s="79"/>
      <c r="F67" s="4"/>
      <c r="G67" s="8">
        <v>255087</v>
      </c>
      <c r="H67" s="7">
        <v>102914</v>
      </c>
      <c r="I67" s="8">
        <v>255060</v>
      </c>
      <c r="J67" s="7">
        <v>102903</v>
      </c>
      <c r="K67" s="8">
        <v>255103</v>
      </c>
      <c r="L67" s="7">
        <v>103276</v>
      </c>
      <c r="M67" s="5">
        <f t="shared" si="29"/>
        <v>60200.53</v>
      </c>
      <c r="N67" s="5">
        <f t="shared" si="29"/>
        <v>24287.7</v>
      </c>
      <c r="O67" s="23">
        <f t="shared" ref="O67:O71" si="38">M67+N67</f>
        <v>84488.23</v>
      </c>
      <c r="P67" s="80"/>
      <c r="Q67" s="5">
        <f t="shared" si="30"/>
        <v>63771.75</v>
      </c>
      <c r="R67" s="5">
        <f t="shared" si="31"/>
        <v>25728.5</v>
      </c>
      <c r="S67" s="23">
        <f t="shared" ref="S67:S71" si="39">Q67+R67</f>
        <v>89500.25</v>
      </c>
      <c r="T67" s="81"/>
      <c r="U67" s="5">
        <f t="shared" si="32"/>
        <v>63771.75</v>
      </c>
      <c r="V67" s="5">
        <f t="shared" si="33"/>
        <v>25728.5</v>
      </c>
      <c r="W67" s="23">
        <f t="shared" ref="W67:W71" si="40">U67+V67</f>
        <v>89500.25</v>
      </c>
      <c r="Y67" s="4"/>
      <c r="Z67" s="8">
        <v>282093</v>
      </c>
      <c r="AA67" s="7">
        <v>113810</v>
      </c>
      <c r="AB67" s="8">
        <v>282141</v>
      </c>
      <c r="AC67" s="7">
        <v>114223</v>
      </c>
      <c r="AD67" s="5">
        <f t="shared" si="28"/>
        <v>70503.38</v>
      </c>
      <c r="AE67" s="5">
        <f t="shared" si="28"/>
        <v>28444.41</v>
      </c>
      <c r="AF67" s="23">
        <f t="shared" ref="AF67:AF71" si="41">AD67+AE67</f>
        <v>98947.790000000008</v>
      </c>
      <c r="AH67" s="5">
        <f t="shared" si="34"/>
        <v>3949.97</v>
      </c>
      <c r="AI67" s="5">
        <f t="shared" si="35"/>
        <v>1599.12</v>
      </c>
      <c r="AJ67" s="94">
        <f t="shared" ref="AJ67:AJ71" si="42">ROUND((K67*23.6%)+(K67*25%)+(K67*25%)+(AB67*25%)-AD67-U67-Q67-M67+AH67,2)</f>
        <v>3993.62</v>
      </c>
      <c r="AK67" s="94">
        <f t="shared" ref="AK67:AK71" si="43">ROUND((L67*23.6%)+(L67*25%)+(L67*25%)+(AC67*25%)-AE67-V67-R67-N67+AI67,2)</f>
        <v>1976.9</v>
      </c>
      <c r="AL67" s="94">
        <f t="shared" si="36"/>
        <v>5549.09</v>
      </c>
      <c r="AM67" s="23">
        <f t="shared" si="37"/>
        <v>5970.51</v>
      </c>
    </row>
    <row r="68" spans="1:39" x14ac:dyDescent="0.25">
      <c r="A68" s="19">
        <v>10</v>
      </c>
      <c r="B68" s="13" t="s">
        <v>106</v>
      </c>
      <c r="C68" s="10" t="s">
        <v>107</v>
      </c>
      <c r="D68" s="10">
        <v>2</v>
      </c>
      <c r="E68" s="79"/>
      <c r="F68" s="4"/>
      <c r="G68" s="8">
        <v>352745</v>
      </c>
      <c r="H68" s="7">
        <v>357438</v>
      </c>
      <c r="I68" s="8">
        <v>352708</v>
      </c>
      <c r="J68" s="7">
        <v>357401</v>
      </c>
      <c r="K68" s="8">
        <v>352768</v>
      </c>
      <c r="L68" s="7">
        <v>358698</v>
      </c>
      <c r="M68" s="5">
        <f t="shared" si="29"/>
        <v>83247.820000000007</v>
      </c>
      <c r="N68" s="5">
        <f t="shared" si="29"/>
        <v>84355.37</v>
      </c>
      <c r="O68" s="23">
        <f t="shared" si="38"/>
        <v>167603.19</v>
      </c>
      <c r="P68" s="80"/>
      <c r="Q68" s="5">
        <f t="shared" si="30"/>
        <v>88186.25</v>
      </c>
      <c r="R68" s="5">
        <f t="shared" si="31"/>
        <v>89359.5</v>
      </c>
      <c r="S68" s="23">
        <f t="shared" si="39"/>
        <v>177545.75</v>
      </c>
      <c r="T68" s="81"/>
      <c r="U68" s="5">
        <f t="shared" si="32"/>
        <v>88186.25</v>
      </c>
      <c r="V68" s="5">
        <f t="shared" si="33"/>
        <v>89359.5</v>
      </c>
      <c r="W68" s="23">
        <f t="shared" si="40"/>
        <v>177545.75</v>
      </c>
      <c r="Y68" s="4"/>
      <c r="Z68" s="8">
        <v>390091</v>
      </c>
      <c r="AA68" s="7">
        <v>395281</v>
      </c>
      <c r="AB68" s="8">
        <v>390158</v>
      </c>
      <c r="AC68" s="7">
        <v>396716</v>
      </c>
      <c r="AD68" s="5">
        <f t="shared" si="28"/>
        <v>97495.51999999999</v>
      </c>
      <c r="AE68" s="5">
        <f t="shared" si="28"/>
        <v>98793.02</v>
      </c>
      <c r="AF68" s="23">
        <f t="shared" si="41"/>
        <v>196288.53999999998</v>
      </c>
      <c r="AH68" s="5">
        <f t="shared" si="34"/>
        <v>5462.21</v>
      </c>
      <c r="AI68" s="5">
        <f t="shared" si="35"/>
        <v>5554.02</v>
      </c>
      <c r="AJ68" s="94">
        <f t="shared" si="42"/>
        <v>5523.12</v>
      </c>
      <c r="AK68" s="94">
        <f t="shared" si="43"/>
        <v>6867.36</v>
      </c>
      <c r="AL68" s="94">
        <f t="shared" si="36"/>
        <v>11016.23</v>
      </c>
      <c r="AM68" s="23">
        <f t="shared" si="37"/>
        <v>12390.48</v>
      </c>
    </row>
    <row r="69" spans="1:39" x14ac:dyDescent="0.25">
      <c r="A69" s="19">
        <v>10</v>
      </c>
      <c r="B69" s="13" t="s">
        <v>108</v>
      </c>
      <c r="C69" s="10" t="s">
        <v>109</v>
      </c>
      <c r="D69" s="10">
        <v>2</v>
      </c>
      <c r="E69" s="79"/>
      <c r="F69" s="4"/>
      <c r="G69" s="8">
        <v>18894</v>
      </c>
      <c r="H69" s="7">
        <v>50439</v>
      </c>
      <c r="I69" s="8">
        <v>18892</v>
      </c>
      <c r="J69" s="7">
        <v>50433</v>
      </c>
      <c r="K69" s="8">
        <v>18895</v>
      </c>
      <c r="L69" s="7">
        <v>50616</v>
      </c>
      <c r="M69" s="5">
        <f t="shared" si="29"/>
        <v>4458.9799999999996</v>
      </c>
      <c r="N69" s="5">
        <f t="shared" si="29"/>
        <v>11903.6</v>
      </c>
      <c r="O69" s="23">
        <f t="shared" si="38"/>
        <v>16362.58</v>
      </c>
      <c r="P69" s="80"/>
      <c r="Q69" s="5">
        <f t="shared" si="30"/>
        <v>4723.5</v>
      </c>
      <c r="R69" s="5">
        <f t="shared" si="31"/>
        <v>12609.75</v>
      </c>
      <c r="S69" s="23">
        <f t="shared" si="39"/>
        <v>17333.25</v>
      </c>
      <c r="T69" s="81"/>
      <c r="U69" s="5">
        <f t="shared" si="32"/>
        <v>4723.5</v>
      </c>
      <c r="V69" s="5">
        <f t="shared" si="33"/>
        <v>12609.75</v>
      </c>
      <c r="W69" s="23">
        <f t="shared" si="40"/>
        <v>17333.25</v>
      </c>
      <c r="Y69" s="4"/>
      <c r="Z69" s="8">
        <v>20894</v>
      </c>
      <c r="AA69" s="7">
        <v>55779</v>
      </c>
      <c r="AB69" s="8">
        <v>20898</v>
      </c>
      <c r="AC69" s="7">
        <v>55981</v>
      </c>
      <c r="AD69" s="5">
        <f t="shared" si="28"/>
        <v>5222.0300000000007</v>
      </c>
      <c r="AE69" s="5">
        <f t="shared" si="28"/>
        <v>13940.34</v>
      </c>
      <c r="AF69" s="23">
        <f t="shared" si="41"/>
        <v>19162.370000000003</v>
      </c>
      <c r="AH69" s="5">
        <f t="shared" si="34"/>
        <v>292.57</v>
      </c>
      <c r="AI69" s="5">
        <f t="shared" si="35"/>
        <v>783.73</v>
      </c>
      <c r="AJ69" s="94">
        <f t="shared" si="42"/>
        <v>295.77999999999997</v>
      </c>
      <c r="AK69" s="94">
        <f t="shared" si="43"/>
        <v>968.92</v>
      </c>
      <c r="AL69" s="94">
        <f t="shared" si="36"/>
        <v>1076.3</v>
      </c>
      <c r="AM69" s="23">
        <f t="shared" si="37"/>
        <v>1264.7</v>
      </c>
    </row>
    <row r="70" spans="1:39" x14ac:dyDescent="0.25">
      <c r="A70" s="19">
        <v>10</v>
      </c>
      <c r="B70" s="13" t="s">
        <v>110</v>
      </c>
      <c r="C70" s="10" t="s">
        <v>111</v>
      </c>
      <c r="D70" s="10">
        <v>2</v>
      </c>
      <c r="E70" s="79"/>
      <c r="F70" s="4"/>
      <c r="G70" s="8">
        <v>3690829</v>
      </c>
      <c r="H70" s="7">
        <v>1560103</v>
      </c>
      <c r="I70" s="8">
        <v>3690440</v>
      </c>
      <c r="J70" s="7">
        <v>1559939</v>
      </c>
      <c r="K70" s="8">
        <v>3691065</v>
      </c>
      <c r="L70" s="7">
        <v>1565599</v>
      </c>
      <c r="M70" s="5">
        <f t="shared" si="29"/>
        <v>871035.64</v>
      </c>
      <c r="N70" s="5">
        <f t="shared" si="29"/>
        <v>368184.31</v>
      </c>
      <c r="O70" s="23">
        <f t="shared" si="38"/>
        <v>1239219.95</v>
      </c>
      <c r="P70" s="80"/>
      <c r="Q70" s="5">
        <f t="shared" si="30"/>
        <v>922707.25</v>
      </c>
      <c r="R70" s="5">
        <f t="shared" si="31"/>
        <v>390025.75</v>
      </c>
      <c r="S70" s="23">
        <f t="shared" si="39"/>
        <v>1312733</v>
      </c>
      <c r="T70" s="81"/>
      <c r="U70" s="5">
        <f t="shared" si="32"/>
        <v>922707.25</v>
      </c>
      <c r="V70" s="5">
        <f t="shared" si="33"/>
        <v>390025.75</v>
      </c>
      <c r="W70" s="23">
        <f t="shared" si="40"/>
        <v>1312733</v>
      </c>
      <c r="Y70" s="4"/>
      <c r="Z70" s="8">
        <v>4081587</v>
      </c>
      <c r="AA70" s="7">
        <v>1725276</v>
      </c>
      <c r="AB70" s="8">
        <v>4082284</v>
      </c>
      <c r="AC70" s="7">
        <v>1731538</v>
      </c>
      <c r="AD70" s="5">
        <f t="shared" si="28"/>
        <v>1020110.45</v>
      </c>
      <c r="AE70" s="5">
        <f t="shared" si="28"/>
        <v>431198.29</v>
      </c>
      <c r="AF70" s="23">
        <f t="shared" si="41"/>
        <v>1451308.74</v>
      </c>
      <c r="AH70" s="5">
        <f t="shared" si="34"/>
        <v>57151.98</v>
      </c>
      <c r="AI70" s="5">
        <f t="shared" si="35"/>
        <v>24241.53</v>
      </c>
      <c r="AJ70" s="94">
        <f t="shared" si="42"/>
        <v>57786.23</v>
      </c>
      <c r="AK70" s="94">
        <f t="shared" si="43"/>
        <v>29972.79</v>
      </c>
      <c r="AL70" s="94">
        <f t="shared" si="36"/>
        <v>81393.510000000009</v>
      </c>
      <c r="AM70" s="23">
        <f t="shared" si="37"/>
        <v>87759.02</v>
      </c>
    </row>
    <row r="71" spans="1:39" x14ac:dyDescent="0.25">
      <c r="A71" s="19">
        <v>10</v>
      </c>
      <c r="B71" s="13" t="s">
        <v>112</v>
      </c>
      <c r="C71" s="10" t="s">
        <v>113</v>
      </c>
      <c r="D71" s="10">
        <v>2</v>
      </c>
      <c r="E71" s="79"/>
      <c r="F71" s="4"/>
      <c r="G71" s="8">
        <v>1978932</v>
      </c>
      <c r="H71" s="7">
        <v>292669</v>
      </c>
      <c r="I71" s="8">
        <v>1978724</v>
      </c>
      <c r="J71" s="7">
        <v>292639</v>
      </c>
      <c r="K71" s="8">
        <v>1979059</v>
      </c>
      <c r="L71" s="7">
        <v>293700</v>
      </c>
      <c r="M71" s="5">
        <f t="shared" si="29"/>
        <v>467027.95</v>
      </c>
      <c r="N71" s="5">
        <f t="shared" si="29"/>
        <v>69069.88</v>
      </c>
      <c r="O71" s="23">
        <f t="shared" si="38"/>
        <v>536097.83000000007</v>
      </c>
      <c r="P71" s="80"/>
      <c r="Q71" s="5">
        <f t="shared" si="30"/>
        <v>494733</v>
      </c>
      <c r="R71" s="5">
        <f t="shared" si="31"/>
        <v>73167.25</v>
      </c>
      <c r="S71" s="23">
        <f t="shared" si="39"/>
        <v>567900.25</v>
      </c>
      <c r="T71" s="81"/>
      <c r="U71" s="5">
        <f t="shared" si="32"/>
        <v>494733</v>
      </c>
      <c r="V71" s="5">
        <f t="shared" si="33"/>
        <v>73167.25</v>
      </c>
      <c r="W71" s="23">
        <f t="shared" si="40"/>
        <v>567900.25</v>
      </c>
      <c r="Y71" s="4"/>
      <c r="Z71" s="8">
        <v>2188447</v>
      </c>
      <c r="AA71" s="7">
        <v>323655</v>
      </c>
      <c r="AB71" s="8">
        <v>2188821</v>
      </c>
      <c r="AC71" s="7">
        <v>324830</v>
      </c>
      <c r="AD71" s="5">
        <f t="shared" si="28"/>
        <v>546958.65999999992</v>
      </c>
      <c r="AE71" s="5">
        <f t="shared" si="28"/>
        <v>80891.67</v>
      </c>
      <c r="AF71" s="23">
        <f t="shared" si="41"/>
        <v>627850.32999999996</v>
      </c>
      <c r="AH71" s="5">
        <f t="shared" si="34"/>
        <v>30643.49</v>
      </c>
      <c r="AI71" s="5">
        <f t="shared" si="35"/>
        <v>4547.62</v>
      </c>
      <c r="AJ71" s="94">
        <f t="shared" si="42"/>
        <v>30983.55</v>
      </c>
      <c r="AK71" s="94">
        <f t="shared" si="43"/>
        <v>5622.27</v>
      </c>
      <c r="AL71" s="94">
        <f t="shared" si="36"/>
        <v>35191.11</v>
      </c>
      <c r="AM71" s="23">
        <f t="shared" si="37"/>
        <v>36605.82</v>
      </c>
    </row>
    <row r="72" spans="1:39" ht="15.75" thickBot="1" x14ac:dyDescent="0.3">
      <c r="G72" s="15">
        <f>SUM(G2:G71)</f>
        <v>353390375</v>
      </c>
      <c r="H72" s="15">
        <f>SUM(H2:H71)</f>
        <v>83949836</v>
      </c>
      <c r="I72" s="15">
        <f t="shared" ref="I72:L72" si="44">SUM(I2:I71)</f>
        <v>353353155</v>
      </c>
      <c r="J72" s="15">
        <f t="shared" si="44"/>
        <v>83940995</v>
      </c>
      <c r="K72" s="15">
        <f t="shared" si="44"/>
        <v>353233901.36438358</v>
      </c>
      <c r="L72" s="15">
        <f t="shared" si="44"/>
        <v>83912662.975342467</v>
      </c>
      <c r="M72" s="15"/>
      <c r="N72" s="15"/>
      <c r="O72" s="15">
        <f>SUM(O2:O71)</f>
        <v>103212289.77000001</v>
      </c>
      <c r="P72" s="87"/>
      <c r="Q72" s="15"/>
      <c r="R72" s="15"/>
      <c r="S72" s="15">
        <f>SUM(S2:S71)</f>
        <v>109335052.75</v>
      </c>
      <c r="T72" s="88"/>
      <c r="U72" s="15"/>
      <c r="V72" s="15"/>
      <c r="W72" s="15">
        <f>SUM(W2:W71)</f>
        <v>109335052.75</v>
      </c>
      <c r="X72" s="35"/>
      <c r="Y72" s="9"/>
      <c r="Z72" s="15">
        <f>SUM(Z2:Z71)</f>
        <v>390804752</v>
      </c>
      <c r="AA72" s="15">
        <f>SUM(AA2:AA71)</f>
        <v>92837830</v>
      </c>
      <c r="AB72" s="15">
        <f>SUM(AB2:AB71)</f>
        <v>390673429</v>
      </c>
      <c r="AC72" s="15">
        <f>SUM(AC2:AC71)</f>
        <v>92806626.205479458</v>
      </c>
      <c r="AD72" s="15"/>
      <c r="AE72" s="15"/>
      <c r="AF72" s="15">
        <f>SUM(AF2:AF71)</f>
        <v>120800736.82869568</v>
      </c>
      <c r="AG72" s="35"/>
      <c r="AH72" s="15"/>
      <c r="AI72" s="15"/>
      <c r="AJ72" s="15"/>
      <c r="AK72" s="15"/>
      <c r="AL72" s="15">
        <f>SUM(AL2:AL71)</f>
        <v>6768720.79</v>
      </c>
      <c r="AM72" s="15">
        <f>SUM(AM2:AM71)</f>
        <v>6695473.8499999978</v>
      </c>
    </row>
    <row r="73" spans="1:39" ht="15.75" thickTop="1" x14ac:dyDescent="0.25">
      <c r="O73" s="18"/>
      <c r="S73" s="18"/>
      <c r="W73" s="18"/>
      <c r="AF73" s="18"/>
      <c r="AM73" s="18"/>
    </row>
    <row r="74" spans="1:39" x14ac:dyDescent="0.25">
      <c r="O74" s="18"/>
      <c r="S74" s="18"/>
      <c r="W74" s="18"/>
      <c r="AB74" s="18"/>
      <c r="AF74" s="18"/>
      <c r="AM74" s="18"/>
    </row>
    <row r="75" spans="1:39" x14ac:dyDescent="0.25">
      <c r="O75" s="18"/>
      <c r="W75" s="18"/>
    </row>
    <row r="76" spans="1:39" x14ac:dyDescent="0.25">
      <c r="O76" s="18"/>
    </row>
    <row r="77" spans="1:39" x14ac:dyDescent="0.25">
      <c r="O77" s="31"/>
    </row>
    <row r="78" spans="1:39" x14ac:dyDescent="0.25">
      <c r="O78" s="31"/>
    </row>
    <row r="81" spans="2:29" hidden="1" x14ac:dyDescent="0.25"/>
    <row r="82" spans="2:29" hidden="1" x14ac:dyDescent="0.25">
      <c r="B82" s="27" t="s">
        <v>145</v>
      </c>
      <c r="C82" s="22" t="s">
        <v>120</v>
      </c>
      <c r="G82" s="8">
        <v>2379309</v>
      </c>
      <c r="H82" s="7">
        <v>0</v>
      </c>
      <c r="I82" s="8">
        <v>2379058</v>
      </c>
      <c r="J82" s="7">
        <f>VLOOKUP($B82,'[4]Hosp Pmnts (all hospitals)'!$A$5:$AW$167,49,FALSE)</f>
        <v>0</v>
      </c>
      <c r="K82" s="8">
        <f>VLOOKUP($B82,'[5]Hosp Pmnts (all hospitals)'!$A:$AY,42,FALSE)</f>
        <v>2378255</v>
      </c>
      <c r="L82" s="7">
        <f>VLOOKUP($B82,'[5]Hosp Pmnts (all hospitals)'!$A:$AY,49,FALSE)</f>
        <v>0</v>
      </c>
      <c r="Z82" s="1">
        <v>2631489</v>
      </c>
      <c r="AB82" s="8">
        <f>VLOOKUP($B82,'[6]Hosp Pmnts (all hospitals)'!$A:$AY,42,FALSE)</f>
        <v>2630328</v>
      </c>
      <c r="AC82" s="7">
        <f>VLOOKUP($B82,'[6]Hosp Pmnts (all hospitals)'!$A:$AY,49,FALSE)</f>
        <v>0</v>
      </c>
    </row>
    <row r="83" spans="2:29" hidden="1" x14ac:dyDescent="0.25">
      <c r="B83" s="28" t="s">
        <v>146</v>
      </c>
      <c r="C83" s="22" t="s">
        <v>120</v>
      </c>
      <c r="G83" s="8">
        <v>180650</v>
      </c>
      <c r="H83" s="7">
        <v>0</v>
      </c>
      <c r="I83" s="8">
        <v>180631</v>
      </c>
      <c r="J83" s="7">
        <f>VLOOKUP($B83,'[4]Hosp Pmnts (all hospitals)'!$A$5:$AW$167,49,FALSE)</f>
        <v>0</v>
      </c>
      <c r="K83" s="8">
        <f>VLOOKUP($B83,'[5]Hosp Pmnts (all hospitals)'!$A:$AY,42,FALSE)</f>
        <v>180570</v>
      </c>
      <c r="L83" s="7">
        <f>VLOOKUP($B83,'[5]Hosp Pmnts (all hospitals)'!$A:$AY,49,FALSE)</f>
        <v>0</v>
      </c>
      <c r="Z83" s="1">
        <v>199797</v>
      </c>
      <c r="AB83" s="8">
        <f>VLOOKUP($B83,'[6]Hosp Pmnts (all hospitals)'!$A:$AY,42,FALSE)</f>
        <v>199709</v>
      </c>
      <c r="AC83" s="7">
        <f>VLOOKUP($B83,'[6]Hosp Pmnts (all hospitals)'!$A:$AY,49,FALSE)</f>
        <v>0</v>
      </c>
    </row>
    <row r="84" spans="2:29" hidden="1" x14ac:dyDescent="0.25">
      <c r="B84" s="27" t="s">
        <v>147</v>
      </c>
      <c r="C84" s="22" t="s">
        <v>121</v>
      </c>
      <c r="G84" s="8">
        <v>2822734</v>
      </c>
      <c r="H84" s="7">
        <v>0</v>
      </c>
      <c r="I84" s="8">
        <v>2822436</v>
      </c>
      <c r="J84" s="7">
        <f>VLOOKUP($B84,'[4]Hosp Pmnts (all hospitals)'!$A$5:$AW$167,49,FALSE)</f>
        <v>0</v>
      </c>
      <c r="K84" s="8">
        <f>VLOOKUP($B84,'[5]Hosp Pmnts (all hospitals)'!$A:$AY,42,FALSE)</f>
        <v>2821484</v>
      </c>
      <c r="L84" s="7">
        <f>VLOOKUP($B84,'[5]Hosp Pmnts (all hospitals)'!$A:$AY,49,FALSE)</f>
        <v>0</v>
      </c>
      <c r="Z84" s="1">
        <v>3121912</v>
      </c>
      <c r="AB84" s="8">
        <f>VLOOKUP($B84,'[6]Hosp Pmnts (all hospitals)'!$A:$AY,42,FALSE)</f>
        <v>3120535</v>
      </c>
      <c r="AC84" s="7">
        <f>VLOOKUP($B84,'[6]Hosp Pmnts (all hospitals)'!$A:$AY,49,FALSE)</f>
        <v>0</v>
      </c>
    </row>
    <row r="85" spans="2:29" hidden="1" x14ac:dyDescent="0.25">
      <c r="B85" s="24" t="s">
        <v>148</v>
      </c>
      <c r="C85" s="22" t="s">
        <v>149</v>
      </c>
      <c r="G85" s="8">
        <v>1459304</v>
      </c>
      <c r="H85" s="7">
        <v>0</v>
      </c>
      <c r="I85" s="8">
        <v>1459151</v>
      </c>
      <c r="J85" s="7">
        <f>VLOOKUP($B85,'[4]Hosp Pmnts (all hospitals)'!$A$5:$AW$167,49,FALSE)</f>
        <v>0</v>
      </c>
      <c r="K85" s="8">
        <f>VLOOKUP($B85,'[5]Hosp Pmnts (all hospitals)'!$A:$AY,42,FALSE)</f>
        <v>1458658</v>
      </c>
      <c r="L85" s="7">
        <f>VLOOKUP($B85,'[5]Hosp Pmnts (all hospitals)'!$A:$AY,49,FALSE)</f>
        <v>0</v>
      </c>
      <c r="Z85" s="1">
        <v>1613974</v>
      </c>
      <c r="AB85" s="8">
        <f>VLOOKUP($B85,'[6]Hosp Pmnts (all hospitals)'!$A:$AY,42,FALSE)</f>
        <v>1613262</v>
      </c>
      <c r="AC85" s="7">
        <f>VLOOKUP($B85,'[6]Hosp Pmnts (all hospitals)'!$A:$AY,49,FALSE)</f>
        <v>0</v>
      </c>
    </row>
    <row r="86" spans="2:29" hidden="1" x14ac:dyDescent="0.25">
      <c r="B86" s="32" t="s">
        <v>150</v>
      </c>
      <c r="C86" s="22" t="s">
        <v>151</v>
      </c>
      <c r="G86" s="8">
        <v>2258014</v>
      </c>
      <c r="H86" s="7">
        <v>0</v>
      </c>
      <c r="I86" s="8">
        <v>2257776</v>
      </c>
      <c r="J86" s="7">
        <f>VLOOKUP($B86,'[4]Hosp Pmnts (all hospitals)'!$A$5:$AW$167,49,FALSE)</f>
        <v>0</v>
      </c>
      <c r="K86" s="8">
        <f>VLOOKUP($B86,'[5]Hosp Pmnts (all hospitals)'!$A:$AY,42,FALSE)</f>
        <v>2257014</v>
      </c>
      <c r="L86" s="7">
        <f>VLOOKUP($B86,'[5]Hosp Pmnts (all hospitals)'!$A:$AY,49,FALSE)</f>
        <v>0</v>
      </c>
      <c r="Z86" s="1">
        <v>2497338</v>
      </c>
      <c r="AB86" s="8">
        <f>VLOOKUP($B86,'[6]Hosp Pmnts (all hospitals)'!$A:$AY,42,FALSE)</f>
        <v>2496237</v>
      </c>
      <c r="AC86" s="7">
        <f>VLOOKUP($B86,'[6]Hosp Pmnts (all hospitals)'!$A:$AY,49,FALSE)</f>
        <v>0</v>
      </c>
    </row>
    <row r="87" spans="2:29" hidden="1" x14ac:dyDescent="0.25">
      <c r="B87" s="33" t="s">
        <v>116</v>
      </c>
      <c r="C87" s="22" t="s">
        <v>122</v>
      </c>
      <c r="G87" s="8">
        <v>3019873</v>
      </c>
      <c r="H87" s="7">
        <v>0</v>
      </c>
      <c r="I87" s="8">
        <v>3019555</v>
      </c>
      <c r="J87" s="7">
        <f>VLOOKUP($B87,'[4]Hosp Pmnts (all hospitals)'!$A$5:$AW$167,49,FALSE)</f>
        <v>0</v>
      </c>
      <c r="K87" s="8">
        <f>VLOOKUP($B87,'[5]Hosp Pmnts (all hospitals)'!$A:$AY,42,FALSE)</f>
        <v>3018536</v>
      </c>
      <c r="L87" s="7">
        <f>VLOOKUP($B87,'[5]Hosp Pmnts (all hospitals)'!$A:$AY,49,FALSE)</f>
        <v>0</v>
      </c>
      <c r="Z87" s="1">
        <v>3339945</v>
      </c>
      <c r="AB87" s="8">
        <f>VLOOKUP($B87,'[6]Hosp Pmnts (all hospitals)'!$A:$AY,42,FALSE)</f>
        <v>3338473</v>
      </c>
      <c r="AC87" s="7">
        <f>VLOOKUP($B87,'[6]Hosp Pmnts (all hospitals)'!$A:$AY,49,FALSE)</f>
        <v>0</v>
      </c>
    </row>
    <row r="88" spans="2:29" hidden="1" x14ac:dyDescent="0.25">
      <c r="B88" s="33" t="s">
        <v>117</v>
      </c>
      <c r="C88" s="22" t="s">
        <v>123</v>
      </c>
      <c r="G88" s="8">
        <v>6108966</v>
      </c>
      <c r="H88" s="7">
        <v>0</v>
      </c>
      <c r="I88" s="8">
        <v>6108323</v>
      </c>
      <c r="J88" s="7">
        <f>VLOOKUP($B88,'[4]Hosp Pmnts (all hospitals)'!$A$5:$AW$167,49,FALSE)</f>
        <v>0</v>
      </c>
      <c r="K88" s="8">
        <f>VLOOKUP($B88,'[5]Hosp Pmnts (all hospitals)'!$A:$AY,42,FALSE)</f>
        <v>6106261</v>
      </c>
      <c r="L88" s="7">
        <f>VLOOKUP($B88,'[5]Hosp Pmnts (all hospitals)'!$A:$AY,49,FALSE)</f>
        <v>0</v>
      </c>
      <c r="Z88" s="1">
        <v>6756447</v>
      </c>
      <c r="AB88" s="8">
        <f>VLOOKUP($B88,'[6]Hosp Pmnts (all hospitals)'!$A:$AY,42,FALSE)</f>
        <v>6753468</v>
      </c>
      <c r="AC88" s="7">
        <f>VLOOKUP($B88,'[6]Hosp Pmnts (all hospitals)'!$A:$AY,49,FALSE)</f>
        <v>0</v>
      </c>
    </row>
    <row r="89" spans="2:29" hidden="1" x14ac:dyDescent="0.25">
      <c r="B89" s="27" t="s">
        <v>152</v>
      </c>
      <c r="C89" s="22" t="s">
        <v>124</v>
      </c>
      <c r="G89" s="8">
        <v>3263843</v>
      </c>
      <c r="H89" s="7">
        <v>0</v>
      </c>
      <c r="I89" s="8">
        <v>3263499</v>
      </c>
      <c r="J89" s="7">
        <f>VLOOKUP($B89,'[4]Hosp Pmnts (all hospitals)'!$A$5:$AW$167,49,FALSE)</f>
        <v>0</v>
      </c>
      <c r="K89" s="8">
        <f>VLOOKUP($B89,'[5]Hosp Pmnts (all hospitals)'!$A:$AY,42,FALSE)</f>
        <v>3262398</v>
      </c>
      <c r="L89" s="7">
        <f>VLOOKUP($B89,'[5]Hosp Pmnts (all hospitals)'!$A:$AY,49,FALSE)</f>
        <v>0</v>
      </c>
      <c r="Z89" s="1">
        <v>3609773</v>
      </c>
      <c r="AB89" s="8">
        <f>VLOOKUP($B89,'[6]Hosp Pmnts (all hospitals)'!$A:$AY,42,FALSE)</f>
        <v>3608182</v>
      </c>
      <c r="AC89" s="7">
        <f>VLOOKUP($B89,'[6]Hosp Pmnts (all hospitals)'!$A:$AY,49,FALSE)</f>
        <v>0</v>
      </c>
    </row>
    <row r="90" spans="2:29" hidden="1" x14ac:dyDescent="0.25">
      <c r="B90" s="29" t="s">
        <v>118</v>
      </c>
      <c r="C90" s="22" t="s">
        <v>125</v>
      </c>
      <c r="G90" s="8">
        <v>503081</v>
      </c>
      <c r="H90" s="7">
        <v>0</v>
      </c>
      <c r="I90" s="8">
        <v>503028</v>
      </c>
      <c r="J90" s="7">
        <f>VLOOKUP($B90,'[4]Hosp Pmnts (all hospitals)'!$A$5:$AW$167,49,FALSE)</f>
        <v>0</v>
      </c>
      <c r="K90" s="8">
        <f>VLOOKUP($B90,'[5]Hosp Pmnts (all hospitals)'!$A:$AY,42,FALSE)</f>
        <v>502858</v>
      </c>
      <c r="L90" s="7">
        <f>VLOOKUP($B90,'[5]Hosp Pmnts (all hospitals)'!$A:$AY,49,FALSE)</f>
        <v>0</v>
      </c>
      <c r="Z90" s="1">
        <v>556402</v>
      </c>
      <c r="AB90" s="8">
        <f>VLOOKUP($B90,'[6]Hosp Pmnts (all hospitals)'!$A:$AY,42,FALSE)</f>
        <v>556156</v>
      </c>
      <c r="AC90" s="7">
        <f>VLOOKUP($B90,'[6]Hosp Pmnts (all hospitals)'!$A:$AY,49,FALSE)</f>
        <v>0</v>
      </c>
    </row>
    <row r="91" spans="2:29" hidden="1" x14ac:dyDescent="0.25">
      <c r="B91" s="27" t="s">
        <v>153</v>
      </c>
      <c r="C91" s="22" t="s">
        <v>126</v>
      </c>
      <c r="G91" s="8">
        <v>3497274</v>
      </c>
      <c r="H91" s="7">
        <v>0</v>
      </c>
      <c r="I91" s="8">
        <v>3496905</v>
      </c>
      <c r="J91" s="7">
        <f>VLOOKUP($B91,'[4]Hosp Pmnts (all hospitals)'!$A$5:$AW$167,49,FALSE)</f>
        <v>0</v>
      </c>
      <c r="K91" s="8">
        <f>VLOOKUP($B91,'[5]Hosp Pmnts (all hospitals)'!$A:$AY,42,FALSE)</f>
        <v>3495725</v>
      </c>
      <c r="L91" s="7">
        <f>VLOOKUP($B91,'[5]Hosp Pmnts (all hospitals)'!$A:$AY,49,FALSE)</f>
        <v>0</v>
      </c>
      <c r="Z91" s="1">
        <v>3867945</v>
      </c>
      <c r="AB91" s="8">
        <f>VLOOKUP($B91,'[6]Hosp Pmnts (all hospitals)'!$A:$AY,42,FALSE)</f>
        <v>3866240</v>
      </c>
      <c r="AC91" s="7">
        <f>VLOOKUP($B91,'[6]Hosp Pmnts (all hospitals)'!$A:$AY,49,FALSE)</f>
        <v>0</v>
      </c>
    </row>
    <row r="92" spans="2:29" hidden="1" x14ac:dyDescent="0.25">
      <c r="B92" s="30" t="s">
        <v>154</v>
      </c>
      <c r="C92" s="22" t="s">
        <v>127</v>
      </c>
      <c r="G92" s="8">
        <v>3526685</v>
      </c>
      <c r="H92" s="7">
        <v>0</v>
      </c>
      <c r="I92" s="8">
        <v>3526313</v>
      </c>
      <c r="J92" s="7">
        <f>VLOOKUP($B92,'[4]Hosp Pmnts (all hospitals)'!$A$5:$AW$167,49,FALSE)</f>
        <v>0</v>
      </c>
      <c r="K92" s="8">
        <f>VLOOKUP($B92,'[5]Hosp Pmnts (all hospitals)'!$A:$AY,42,FALSE)</f>
        <v>3525123</v>
      </c>
      <c r="L92" s="7">
        <f>VLOOKUP($B92,'[5]Hosp Pmnts (all hospitals)'!$A:$AY,49,FALSE)</f>
        <v>0</v>
      </c>
      <c r="Z92" s="1">
        <v>3900473</v>
      </c>
      <c r="AB92" s="8">
        <f>VLOOKUP($B92,'[6]Hosp Pmnts (all hospitals)'!$A:$AY,42,FALSE)</f>
        <v>3898754</v>
      </c>
      <c r="AC92" s="7">
        <f>VLOOKUP($B92,'[6]Hosp Pmnts (all hospitals)'!$A:$AY,49,FALSE)</f>
        <v>0</v>
      </c>
    </row>
    <row r="93" spans="2:29" hidden="1" x14ac:dyDescent="0.25"/>
    <row r="94" spans="2:29" hidden="1" x14ac:dyDescent="0.25"/>
  </sheetData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T265"/>
  <sheetViews>
    <sheetView zoomScaleNormal="100" workbookViewId="0">
      <pane xSplit="4" ySplit="2" topLeftCell="E3" activePane="bottomRight" state="frozen"/>
      <selection activeCell="D3" sqref="D3"/>
      <selection pane="topRight" activeCell="D3" sqref="D3"/>
      <selection pane="bottomLeft" activeCell="D3" sqref="D3"/>
      <selection pane="bottomRight" activeCell="A2" sqref="A2"/>
    </sheetView>
  </sheetViews>
  <sheetFormatPr defaultColWidth="9.140625" defaultRowHeight="12.75" x14ac:dyDescent="0.2"/>
  <cols>
    <col min="1" max="1" width="11.7109375" style="25" bestFit="1" customWidth="1"/>
    <col min="2" max="2" width="52.140625" style="10" customWidth="1"/>
    <col min="3" max="3" width="7.42578125" style="10" customWidth="1"/>
    <col min="4" max="4" width="8.7109375" style="10" customWidth="1"/>
    <col min="5" max="5" width="6" style="38" bestFit="1" customWidth="1"/>
    <col min="6" max="6" width="14.5703125" style="25" bestFit="1" customWidth="1"/>
    <col min="7" max="7" width="25.5703125" style="25" bestFit="1" customWidth="1"/>
    <col min="8" max="8" width="15" style="25" bestFit="1" customWidth="1"/>
    <col min="9" max="9" width="7.140625" style="25" customWidth="1"/>
    <col min="10" max="10" width="14.5703125" style="25" bestFit="1" customWidth="1"/>
    <col min="11" max="11" width="15.28515625" style="25" customWidth="1"/>
    <col min="12" max="12" width="16.5703125" style="25" bestFit="1" customWidth="1"/>
    <col min="13" max="16384" width="9.140625" style="25"/>
  </cols>
  <sheetData>
    <row r="1" spans="1:20" x14ac:dyDescent="0.2">
      <c r="E1" s="39"/>
      <c r="G1" s="40" t="s">
        <v>175</v>
      </c>
      <c r="H1" s="41">
        <f>([5]Assessment!AD86-('[5]CAH 101% of cost'!AN41+'[5]CAH 101% of cost'!AT41))*'[5]UPL Gap Summary sfy17'!D14</f>
        <v>353233904.00183731</v>
      </c>
      <c r="K1" s="40" t="s">
        <v>176</v>
      </c>
      <c r="L1" s="41">
        <f>([5]Assessment!AD86-('[5]CAH 101% of cost'!AN41+'[5]CAH 101% of cost'!AT41))*'[5]UPL Gap Summary sfy17'!D15</f>
        <v>83912666.770549819</v>
      </c>
    </row>
    <row r="2" spans="1:20" s="46" customFormat="1" ht="51" x14ac:dyDescent="0.2">
      <c r="A2" s="11" t="s">
        <v>0</v>
      </c>
      <c r="B2" s="12" t="s">
        <v>1</v>
      </c>
      <c r="C2" s="12" t="s">
        <v>177</v>
      </c>
      <c r="D2" s="12" t="s">
        <v>2</v>
      </c>
      <c r="E2" s="42" t="s">
        <v>178</v>
      </c>
      <c r="F2" s="43" t="s">
        <v>179</v>
      </c>
      <c r="G2" s="12" t="s">
        <v>180</v>
      </c>
      <c r="H2" s="44" t="s">
        <v>3</v>
      </c>
      <c r="I2" s="45"/>
      <c r="J2" s="12" t="s">
        <v>181</v>
      </c>
      <c r="K2" s="12" t="s">
        <v>182</v>
      </c>
      <c r="L2" s="44" t="s">
        <v>4</v>
      </c>
    </row>
    <row r="3" spans="1:20" x14ac:dyDescent="0.2">
      <c r="A3" s="2"/>
      <c r="C3" s="47"/>
      <c r="E3" s="48"/>
      <c r="F3" s="49"/>
      <c r="G3" s="50"/>
      <c r="H3" s="49"/>
      <c r="I3" s="49"/>
      <c r="J3" s="49"/>
      <c r="K3" s="50"/>
      <c r="L3" s="51"/>
    </row>
    <row r="4" spans="1:20" s="56" customFormat="1" x14ac:dyDescent="0.2">
      <c r="A4" s="52"/>
      <c r="B4" s="53" t="s">
        <v>183</v>
      </c>
      <c r="C4" s="54"/>
      <c r="D4" s="55"/>
      <c r="E4" s="57"/>
      <c r="F4" s="58"/>
      <c r="G4" s="59"/>
      <c r="H4" s="58"/>
      <c r="I4" s="58"/>
      <c r="J4" s="58"/>
      <c r="K4" s="59"/>
      <c r="L4" s="60"/>
    </row>
    <row r="5" spans="1:20" x14ac:dyDescent="0.2">
      <c r="A5" s="14" t="s">
        <v>7</v>
      </c>
      <c r="B5" s="10" t="s">
        <v>210</v>
      </c>
      <c r="C5" s="47" t="str">
        <f>IFERROR(VLOOKUP(A5,'[5]OUTPT SHOPP Cost UPL SFY2017'!$A:$F,6,FALSE),VLOOKUP(A5,'[5]DRG UPL SFY17 Combined'!$A:$J,10,FALSE))</f>
        <v>Yes</v>
      </c>
      <c r="D5" s="10">
        <v>1</v>
      </c>
      <c r="E5" s="48">
        <v>1</v>
      </c>
      <c r="F5" s="49">
        <v>7054457.9900000002</v>
      </c>
      <c r="G5" s="50">
        <f>IF($E5=1,F5/$F$60,0)</f>
        <v>1.9616835258134943E-2</v>
      </c>
      <c r="H5" s="49">
        <f>IF($E5=1,ROUND(G5*($H$62),0),0)</f>
        <v>5989209</v>
      </c>
      <c r="I5" s="49"/>
      <c r="J5" s="49">
        <v>3449584.0811763103</v>
      </c>
      <c r="K5" s="50">
        <f>IF($E5=1,J5/$J$60,0)</f>
        <v>2.131328414850572E-2</v>
      </c>
      <c r="L5" s="51">
        <f>IF($E5=1,ROUND(K5*$L$62,0),0)</f>
        <v>1537402</v>
      </c>
    </row>
    <row r="6" spans="1:20" x14ac:dyDescent="0.2">
      <c r="A6" s="13" t="s">
        <v>18</v>
      </c>
      <c r="B6" s="10" t="s">
        <v>211</v>
      </c>
      <c r="C6" s="47" t="str">
        <f>IFERROR(VLOOKUP(A6,'[5]OUTPT SHOPP Cost UPL SFY2017'!$A:$F,6,FALSE),VLOOKUP(A6,'[5]DRG UPL SFY17 Combined'!$A:$J,10,FALSE))</f>
        <v>Yes</v>
      </c>
      <c r="D6" s="10">
        <v>1</v>
      </c>
      <c r="E6" s="48">
        <v>1</v>
      </c>
      <c r="F6" s="49">
        <v>6903645.0300000003</v>
      </c>
      <c r="G6" s="50">
        <f>IF($E6=1,F6/$F$60,0)</f>
        <v>1.9197458887150035E-2</v>
      </c>
      <c r="H6" s="49">
        <f>IF($E6=1,ROUND(G6*($H$62),0),0)</f>
        <v>5861169</v>
      </c>
      <c r="I6" s="49"/>
      <c r="J6" s="49">
        <v>4422571.5937684318</v>
      </c>
      <c r="K6" s="50">
        <f>IF($E6=1,J6/$J$60,0)</f>
        <v>2.7324895647406235E-2</v>
      </c>
      <c r="L6" s="51">
        <f>IF($E6=1,ROUND(K6*$L$62,0),0)</f>
        <v>1971040</v>
      </c>
    </row>
    <row r="7" spans="1:20" x14ac:dyDescent="0.2">
      <c r="A7" s="13" t="s">
        <v>8</v>
      </c>
      <c r="B7" s="10" t="s">
        <v>200</v>
      </c>
      <c r="C7" s="47" t="str">
        <f>IFERROR(VLOOKUP(A7,'[5]OUTPT SHOPP Cost UPL SFY2017'!$A:$F,6,FALSE),VLOOKUP(A7,'[5]DRG UPL SFY17 Combined'!$A:$J,10,FALSE))</f>
        <v>Yes</v>
      </c>
      <c r="D7" s="10">
        <v>1</v>
      </c>
      <c r="E7" s="48">
        <v>1</v>
      </c>
      <c r="F7" s="49">
        <v>5463585.2300000004</v>
      </c>
      <c r="G7" s="50">
        <f>IF($E7=1,F7/$F$60,0)</f>
        <v>1.5192981732631923E-2</v>
      </c>
      <c r="H7" s="49">
        <f>IF($E7=1,ROUND(G7*($H$62),0),0)</f>
        <v>4638564</v>
      </c>
      <c r="I7" s="49"/>
      <c r="J7" s="49">
        <v>3210074.3838054505</v>
      </c>
      <c r="K7" s="50">
        <f>IF($E7=1,J7/$J$60,0)</f>
        <v>1.9833471476524978E-2</v>
      </c>
      <c r="L7" s="51">
        <f>IF($E7=1,ROUND(K7*$L$62,0),0)</f>
        <v>1430658</v>
      </c>
    </row>
    <row r="8" spans="1:20" x14ac:dyDescent="0.2">
      <c r="A8" s="13" t="s">
        <v>11</v>
      </c>
      <c r="B8" s="10" t="s">
        <v>12</v>
      </c>
      <c r="C8" s="47" t="str">
        <f>IFERROR(VLOOKUP(A8,'[5]OUTPT SHOPP Cost UPL SFY2017'!$A:$F,6,FALSE),VLOOKUP(A8,'[5]DRG UPL SFY17 Combined'!$A:$J,10,FALSE))</f>
        <v>Yes</v>
      </c>
      <c r="D8" s="10">
        <v>1</v>
      </c>
      <c r="E8" s="48">
        <v>1</v>
      </c>
      <c r="F8" s="49">
        <v>673750.41</v>
      </c>
      <c r="G8" s="50">
        <f>IF($E8=1,F8/$F$60,0)</f>
        <v>1.8735458935054022E-3</v>
      </c>
      <c r="H8" s="49">
        <f>IF($E8=1,ROUND(G8*($H$62),0),0)</f>
        <v>572012</v>
      </c>
      <c r="I8" s="49"/>
      <c r="J8" s="49">
        <v>1415283.2636950826</v>
      </c>
      <c r="K8" s="50">
        <f>IF($E8=1,J8/$J$60,0)</f>
        <v>8.7443395029443045E-3</v>
      </c>
      <c r="L8" s="51">
        <f>IF($E8=1,ROUND(K8*$L$62,0),0)</f>
        <v>630760</v>
      </c>
      <c r="M8" s="14"/>
      <c r="N8" s="14"/>
      <c r="P8" s="14"/>
      <c r="Q8" s="14"/>
      <c r="R8" s="14"/>
      <c r="T8" s="14"/>
    </row>
    <row r="9" spans="1:20" x14ac:dyDescent="0.2">
      <c r="A9" s="26" t="s">
        <v>115</v>
      </c>
      <c r="B9" s="10" t="s">
        <v>119</v>
      </c>
      <c r="C9" s="47" t="str">
        <f>IFERROR(VLOOKUP(A9,'[5]OUTPT SHOPP Cost UPL SFY2017'!$A:$F,6,FALSE),VLOOKUP(A9,'[5]DRG UPL SFY17 Combined'!$A:$J,10,FALSE))</f>
        <v>Yes</v>
      </c>
      <c r="D9" s="10">
        <v>1</v>
      </c>
      <c r="E9" s="48">
        <v>1</v>
      </c>
      <c r="F9" s="49">
        <v>1710693.37</v>
      </c>
      <c r="G9" s="50">
        <f>IF($E9=1,F9/$F$60,0)</f>
        <v>4.7570472549477447E-3</v>
      </c>
      <c r="H9" s="49">
        <f>IF($E9=1,ROUND(G9*($H$62),0),0)</f>
        <v>1452372</v>
      </c>
      <c r="I9" s="49"/>
      <c r="J9" s="49">
        <v>2255853.5732267932</v>
      </c>
      <c r="K9" s="50">
        <f>IF($E9=1,J9/$J$60,0)</f>
        <v>1.3937810203254825E-2</v>
      </c>
      <c r="L9" s="51">
        <f>IF($E9=1,ROUND(K9*$L$62,0),0)</f>
        <v>1005383</v>
      </c>
    </row>
    <row r="10" spans="1:20" x14ac:dyDescent="0.2">
      <c r="A10" s="13" t="s">
        <v>184</v>
      </c>
      <c r="B10" s="10" t="s">
        <v>185</v>
      </c>
      <c r="C10" s="47" t="s">
        <v>186</v>
      </c>
      <c r="D10" s="10">
        <v>1</v>
      </c>
      <c r="E10" s="48">
        <v>1</v>
      </c>
      <c r="F10" s="49">
        <v>0</v>
      </c>
      <c r="G10" s="50">
        <f>IF($E10=1,F10/$F$60,0)</f>
        <v>0</v>
      </c>
      <c r="H10" s="49">
        <f>IF($E10=1,ROUND(G10*($H$62),0),0)</f>
        <v>0</v>
      </c>
      <c r="I10" s="50"/>
      <c r="J10" s="49">
        <v>0</v>
      </c>
      <c r="K10" s="50">
        <f>IF($E10=1,J10/$J$60,0)</f>
        <v>0</v>
      </c>
      <c r="L10" s="51">
        <f>IF($E10=1,ROUND(K10*$L$62,0),0)</f>
        <v>0</v>
      </c>
    </row>
    <row r="11" spans="1:20" s="14" customFormat="1" x14ac:dyDescent="0.2">
      <c r="A11" s="34" t="s">
        <v>132</v>
      </c>
      <c r="B11" s="10" t="s">
        <v>138</v>
      </c>
      <c r="C11" s="47" t="str">
        <f>IFERROR(VLOOKUP(A11,'[5]OUTPT SHOPP Cost UPL SFY2017'!$A:$F,6,FALSE),VLOOKUP(A11,'[5]DRG UPL SFY17 Combined'!$A:$J,10,FALSE))</f>
        <v>No</v>
      </c>
      <c r="D11" s="10">
        <v>1</v>
      </c>
      <c r="E11" s="48">
        <v>1</v>
      </c>
      <c r="F11" s="49">
        <v>2389262.6800000006</v>
      </c>
      <c r="G11" s="50">
        <f>IF($E11=1,F11/$F$60,0)</f>
        <v>6.6439934079145311E-3</v>
      </c>
      <c r="H11" s="49">
        <f>IF($E11=1,ROUND(G11*($H$62),0),0)</f>
        <v>2028475</v>
      </c>
      <c r="I11" s="49"/>
      <c r="J11" s="49">
        <v>0</v>
      </c>
      <c r="K11" s="50">
        <f>IF($E11=1,J11/$J$60,0)</f>
        <v>0</v>
      </c>
      <c r="L11" s="51">
        <f>IF($E11=1,ROUND(K11*$L$62,0),0)</f>
        <v>0</v>
      </c>
      <c r="M11" s="25"/>
      <c r="N11" s="25"/>
      <c r="O11" s="25"/>
      <c r="P11" s="25"/>
      <c r="Q11" s="25"/>
      <c r="R11" s="25"/>
      <c r="S11" s="25"/>
      <c r="T11" s="25"/>
    </row>
    <row r="12" spans="1:20" s="14" customFormat="1" x14ac:dyDescent="0.2">
      <c r="A12" s="14" t="s">
        <v>13</v>
      </c>
      <c r="B12" s="10" t="s">
        <v>14</v>
      </c>
      <c r="C12" s="47" t="str">
        <f>IFERROR(VLOOKUP(A12,'[5]OUTPT SHOPP Cost UPL SFY2017'!$A:$F,6,FALSE),VLOOKUP(A12,'[5]DRG UPL SFY17 Combined'!$A:$J,10,FALSE))</f>
        <v>Yes</v>
      </c>
      <c r="D12" s="10">
        <v>1</v>
      </c>
      <c r="E12" s="48">
        <v>1</v>
      </c>
      <c r="F12" s="49">
        <v>1218041.3799999999</v>
      </c>
      <c r="G12" s="50">
        <f>IF($E12=1,F12/$F$60,0)</f>
        <v>3.3870946744487367E-3</v>
      </c>
      <c r="H12" s="49">
        <f>IF($E12=1,ROUND(G12*($H$62),0),0)</f>
        <v>1034113</v>
      </c>
      <c r="I12" s="49"/>
      <c r="J12" s="49">
        <v>902713.5580009782</v>
      </c>
      <c r="K12" s="50">
        <f>IF($E12=1,J12/$J$60,0)</f>
        <v>5.5774232816562241E-3</v>
      </c>
      <c r="L12" s="51">
        <f>IF($E12=1,ROUND(K12*$L$62,0),0)</f>
        <v>402319</v>
      </c>
      <c r="M12" s="25"/>
      <c r="N12" s="25"/>
      <c r="O12" s="25"/>
      <c r="P12" s="25"/>
      <c r="Q12" s="25"/>
      <c r="R12" s="25"/>
      <c r="S12" s="25"/>
      <c r="T12" s="25"/>
    </row>
    <row r="13" spans="1:20" x14ac:dyDescent="0.2">
      <c r="A13" s="13" t="s">
        <v>16</v>
      </c>
      <c r="B13" s="10" t="s">
        <v>17</v>
      </c>
      <c r="C13" s="47" t="str">
        <f>IFERROR(VLOOKUP(A13,'[5]OUTPT SHOPP Cost UPL SFY2017'!$A:$F,6,FALSE),VLOOKUP(A13,'[5]DRG UPL SFY17 Combined'!$A:$J,10,FALSE))</f>
        <v>Yes</v>
      </c>
      <c r="D13" s="10">
        <v>1</v>
      </c>
      <c r="E13" s="48">
        <v>1</v>
      </c>
      <c r="F13" s="49">
        <v>3468601.7199999997</v>
      </c>
      <c r="G13" s="50">
        <f>IF($E13=1,F13/$F$60,0)</f>
        <v>9.6453885775175611E-3</v>
      </c>
      <c r="H13" s="49">
        <f>IF($E13=1,ROUND(G13*($H$62),0),0)</f>
        <v>2944830</v>
      </c>
      <c r="I13" s="49"/>
      <c r="J13" s="49">
        <v>4262243.8685104763</v>
      </c>
      <c r="K13" s="50">
        <f>IF($E13=1,J13/$J$60,0)</f>
        <v>2.6334309453565401E-2</v>
      </c>
      <c r="L13" s="51">
        <f>IF($E13=1,ROUND(K13*$L$62,0),0)</f>
        <v>1899586</v>
      </c>
      <c r="M13" s="61"/>
      <c r="N13" s="61"/>
      <c r="P13" s="61"/>
      <c r="Q13" s="61"/>
      <c r="R13" s="61"/>
      <c r="T13" s="61"/>
    </row>
    <row r="14" spans="1:20" x14ac:dyDescent="0.2">
      <c r="A14" s="13" t="s">
        <v>19</v>
      </c>
      <c r="B14" s="10" t="s">
        <v>20</v>
      </c>
      <c r="C14" s="47" t="str">
        <f>IFERROR(VLOOKUP(A14,'[5]OUTPT SHOPP Cost UPL SFY2017'!$A:$F,6,FALSE),VLOOKUP(A14,'[5]DRG UPL SFY17 Combined'!$A:$J,10,FALSE))</f>
        <v>Yes</v>
      </c>
      <c r="D14" s="10">
        <v>1</v>
      </c>
      <c r="E14" s="48">
        <v>1</v>
      </c>
      <c r="F14" s="49">
        <v>1273511.02</v>
      </c>
      <c r="G14" s="50">
        <f>IF($E14=1,F14/$F$60,0)</f>
        <v>3.5413430647929047E-3</v>
      </c>
      <c r="H14" s="49">
        <f>IF($E14=1,ROUND(G14*($H$62),0),0)</f>
        <v>1081206</v>
      </c>
      <c r="I14" s="49"/>
      <c r="J14" s="49">
        <v>1705292.3813136024</v>
      </c>
      <c r="K14" s="50">
        <f>IF($E14=1,J14/$J$60,0)</f>
        <v>1.0536163266043648E-2</v>
      </c>
      <c r="L14" s="51">
        <f>IF($E14=1,ROUND(K14*$L$62,0),0)</f>
        <v>760010</v>
      </c>
    </row>
    <row r="15" spans="1:20" x14ac:dyDescent="0.2">
      <c r="A15" s="13" t="s">
        <v>21</v>
      </c>
      <c r="B15" s="10" t="s">
        <v>22</v>
      </c>
      <c r="C15" s="47" t="str">
        <f>IFERROR(VLOOKUP(A15,'[5]OUTPT SHOPP Cost UPL SFY2017'!$A:$F,6,FALSE),VLOOKUP(A15,'[5]DRG UPL SFY17 Combined'!$A:$J,10,FALSE))</f>
        <v>Yes</v>
      </c>
      <c r="D15" s="10">
        <v>1</v>
      </c>
      <c r="E15" s="48">
        <v>1</v>
      </c>
      <c r="F15" s="49">
        <v>249491.96</v>
      </c>
      <c r="G15" s="50">
        <f>IF($E15=1,F15/$F$60,0)</f>
        <v>6.9378011528128643E-4</v>
      </c>
      <c r="H15" s="49">
        <f>IF($E15=1,ROUND(G15*($H$62),0),0)</f>
        <v>211818</v>
      </c>
      <c r="I15" s="49"/>
      <c r="J15" s="49">
        <v>1020470.4974496709</v>
      </c>
      <c r="K15" s="50">
        <f>IF($E15=1,J15/$J$60,0)</f>
        <v>6.3049855186875737E-3</v>
      </c>
      <c r="L15" s="51">
        <f>IF($E15=1,ROUND(K15*$L$62,0),0)</f>
        <v>454801</v>
      </c>
    </row>
    <row r="16" spans="1:20" x14ac:dyDescent="0.2">
      <c r="A16" s="14" t="s">
        <v>6</v>
      </c>
      <c r="B16" s="10" t="s">
        <v>201</v>
      </c>
      <c r="C16" s="47" t="str">
        <f>IFERROR(VLOOKUP(A16,'[5]OUTPT SHOPP Cost UPL SFY2017'!$A:$F,6,FALSE),VLOOKUP(A16,'[5]DRG UPL SFY17 Combined'!$A:$J,10,FALSE))</f>
        <v>Yes</v>
      </c>
      <c r="D16" s="10">
        <v>1</v>
      </c>
      <c r="E16" s="48">
        <v>1</v>
      </c>
      <c r="F16" s="49">
        <v>2715257.8400000003</v>
      </c>
      <c r="G16" s="50">
        <f>IF($E16=1,F16/$F$60,0)</f>
        <v>7.5505114363349311E-3</v>
      </c>
      <c r="H16" s="49">
        <f>IF($E16=1,ROUND(G16*($H$62),0),0)</f>
        <v>2305244</v>
      </c>
      <c r="I16" s="49"/>
      <c r="J16" s="49">
        <v>2473826.4190649749</v>
      </c>
      <c r="K16" s="50">
        <f>IF($E16=1,J16/$J$60,0)</f>
        <v>1.5284557257590549E-2</v>
      </c>
      <c r="L16" s="51">
        <f>IF($E16=1,ROUND(K16*$L$62,0),0)</f>
        <v>1102529</v>
      </c>
    </row>
    <row r="17" spans="1:20" x14ac:dyDescent="0.2">
      <c r="A17" s="13" t="s">
        <v>15</v>
      </c>
      <c r="B17" s="10" t="s">
        <v>202</v>
      </c>
      <c r="C17" s="47" t="str">
        <f>IFERROR(VLOOKUP(A17,'[5]OUTPT SHOPP Cost UPL SFY2017'!$A:$F,6,FALSE),VLOOKUP(A17,'[5]DRG UPL SFY17 Combined'!$A:$J,10,FALSE))</f>
        <v>Yes</v>
      </c>
      <c r="D17" s="10">
        <v>1</v>
      </c>
      <c r="E17" s="48">
        <v>1</v>
      </c>
      <c r="F17" s="49">
        <v>1105376.4099999999</v>
      </c>
      <c r="G17" s="50">
        <f>IF($E17=1,F17/$F$60,0)</f>
        <v>3.0737991443051493E-3</v>
      </c>
      <c r="H17" s="49">
        <f>IF($E17=1,ROUND(G17*($H$62),0),0)</f>
        <v>938461</v>
      </c>
      <c r="I17" s="49"/>
      <c r="J17" s="49">
        <v>1171049.5666544905</v>
      </c>
      <c r="K17" s="50">
        <f>IF($E17=1,J17/$J$60,0)</f>
        <v>7.2353395594232451E-3</v>
      </c>
      <c r="L17" s="51">
        <f>IF($E17=1,ROUND(K17*$L$62,0),0)</f>
        <v>521910</v>
      </c>
    </row>
    <row r="18" spans="1:20" x14ac:dyDescent="0.2">
      <c r="A18" s="13" t="s">
        <v>23</v>
      </c>
      <c r="B18" s="20" t="s">
        <v>24</v>
      </c>
      <c r="C18" s="47" t="str">
        <f>IFERROR(VLOOKUP(A18,'[5]OUTPT SHOPP Cost UPL SFY2017'!$A:$F,6,FALSE),VLOOKUP(A18,'[5]DRG UPL SFY17 Combined'!$A:$J,10,FALSE))</f>
        <v>Yes</v>
      </c>
      <c r="D18" s="20">
        <v>1</v>
      </c>
      <c r="E18" s="48">
        <v>1</v>
      </c>
      <c r="F18" s="49">
        <v>37440415.699999996</v>
      </c>
      <c r="G18" s="50">
        <f>IF($E18=1,F18/$F$60,0)</f>
        <v>0.10411323844073085</v>
      </c>
      <c r="H18" s="49">
        <f>IF($E18=1,ROUND(G18*($H$62),0),0)</f>
        <v>31786775</v>
      </c>
      <c r="I18" s="49"/>
      <c r="J18" s="49">
        <v>8058492.7915233821</v>
      </c>
      <c r="K18" s="50">
        <f>IF($E18=1,J18/$J$60,0)</f>
        <v>4.9789465231951976E-2</v>
      </c>
      <c r="L18" s="51">
        <f>IF($E18=1,ROUND(K18*$L$62,0),0)</f>
        <v>3591488</v>
      </c>
    </row>
    <row r="19" spans="1:20" s="61" customFormat="1" x14ac:dyDescent="0.2">
      <c r="A19" s="13" t="s">
        <v>25</v>
      </c>
      <c r="B19" s="10" t="s">
        <v>139</v>
      </c>
      <c r="C19" s="47" t="str">
        <f>IFERROR(VLOOKUP(A19,'[5]OUTPT SHOPP Cost UPL SFY2017'!$A:$F,6,FALSE),VLOOKUP(A19,'[5]DRG UPL SFY17 Combined'!$A:$J,10,FALSE))</f>
        <v>Yes</v>
      </c>
      <c r="D19" s="10">
        <v>1</v>
      </c>
      <c r="E19" s="48">
        <v>1</v>
      </c>
      <c r="F19" s="49">
        <v>37595105.559999995</v>
      </c>
      <c r="G19" s="50">
        <f>IF($E19=1,F19/$F$60,0)</f>
        <v>0.10454339558448669</v>
      </c>
      <c r="H19" s="49">
        <f>IF($E19=1,ROUND(G19*($H$62),0),0)</f>
        <v>31918106</v>
      </c>
      <c r="I19" s="49"/>
      <c r="J19" s="49">
        <v>9818451.5888935812</v>
      </c>
      <c r="K19" s="50">
        <f>IF($E19=1,J19/$J$60,0)</f>
        <v>6.0663385407633663E-2</v>
      </c>
      <c r="L19" s="51">
        <f>IF($E19=1,ROUND(K19*$L$62,0),0)</f>
        <v>4375862</v>
      </c>
      <c r="M19" s="25"/>
      <c r="N19" s="25"/>
      <c r="O19" s="25"/>
      <c r="P19" s="25"/>
      <c r="Q19" s="25"/>
      <c r="R19" s="25"/>
      <c r="S19" s="25"/>
      <c r="T19" s="25"/>
    </row>
    <row r="20" spans="1:20" x14ac:dyDescent="0.2">
      <c r="A20" s="13" t="s">
        <v>27</v>
      </c>
      <c r="B20" s="10" t="s">
        <v>28</v>
      </c>
      <c r="C20" s="47" t="str">
        <f>IFERROR(VLOOKUP(A20,'[5]OUTPT SHOPP Cost UPL SFY2017'!$A:$F,6,FALSE),VLOOKUP(A20,'[5]DRG UPL SFY17 Combined'!$A:$J,10,FALSE))</f>
        <v>Yes</v>
      </c>
      <c r="D20" s="10">
        <v>1</v>
      </c>
      <c r="E20" s="48">
        <v>1</v>
      </c>
      <c r="F20" s="49">
        <v>7177708.3599999994</v>
      </c>
      <c r="G20" s="50">
        <f>IF($E20=1,F20/$F$60,0)</f>
        <v>1.9959566366211774E-2</v>
      </c>
      <c r="H20" s="49">
        <f>IF($E20=1,ROUND(G20*($H$62),0),0)</f>
        <v>6093848</v>
      </c>
      <c r="I20" s="49"/>
      <c r="J20" s="49">
        <v>2199930.4271524455</v>
      </c>
      <c r="K20" s="50">
        <f>IF($E20=1,J20/$J$60,0)</f>
        <v>1.3592288576672376E-2</v>
      </c>
      <c r="L20" s="51">
        <f>IF($E20=1,ROUND(K20*$L$62,0),0)</f>
        <v>980459</v>
      </c>
    </row>
    <row r="21" spans="1:20" x14ac:dyDescent="0.2">
      <c r="A21" s="13" t="s">
        <v>29</v>
      </c>
      <c r="B21" s="10" t="s">
        <v>30</v>
      </c>
      <c r="C21" s="47" t="str">
        <f>IFERROR(VLOOKUP(A21,'[5]OUTPT SHOPP Cost UPL SFY2017'!$A:$F,6,FALSE),VLOOKUP(A21,'[5]DRG UPL SFY17 Combined'!$A:$J,10,FALSE))</f>
        <v>Yes</v>
      </c>
      <c r="D21" s="10">
        <v>1</v>
      </c>
      <c r="E21" s="48">
        <v>1</v>
      </c>
      <c r="F21" s="49">
        <v>2882308.8200000003</v>
      </c>
      <c r="G21" s="50">
        <f>IF($E21=1,F21/$F$60,0)</f>
        <v>8.0150420294740916E-3</v>
      </c>
      <c r="H21" s="49">
        <f>IF($E21=1,ROUND(G21*($H$62),0),0)</f>
        <v>2447070</v>
      </c>
      <c r="I21" s="49"/>
      <c r="J21" s="49">
        <v>2267182.8273431435</v>
      </c>
      <c r="K21" s="50">
        <f>IF($E21=1,J21/$J$60,0)</f>
        <v>1.400780809473688E-2</v>
      </c>
      <c r="L21" s="51">
        <f>IF($E21=1,ROUND(K21*$L$62,0),0)</f>
        <v>1010432</v>
      </c>
    </row>
    <row r="22" spans="1:20" x14ac:dyDescent="0.2">
      <c r="A22" s="13" t="s">
        <v>31</v>
      </c>
      <c r="B22" s="10" t="s">
        <v>32</v>
      </c>
      <c r="C22" s="47" t="str">
        <f>IFERROR(VLOOKUP(A22,'[5]OUTPT SHOPP Cost UPL SFY2017'!$A:$F,6,FALSE),VLOOKUP(A22,'[5]DRG UPL SFY17 Combined'!$A:$J,10,FALSE))</f>
        <v>Yes</v>
      </c>
      <c r="D22" s="10">
        <v>1</v>
      </c>
      <c r="E22" s="48">
        <v>1</v>
      </c>
      <c r="F22" s="49">
        <v>1828509.9</v>
      </c>
      <c r="G22" s="50">
        <f>IF($E22=1,F22/$F$60,0)</f>
        <v>5.0846680959778165E-3</v>
      </c>
      <c r="H22" s="49">
        <f>IF($E22=1,ROUND(G22*($H$62),0),0)</f>
        <v>1552398</v>
      </c>
      <c r="I22" s="49"/>
      <c r="J22" s="49">
        <v>2002718.5255899653</v>
      </c>
      <c r="K22" s="50">
        <f>IF($E22=1,J22/$J$60,0)</f>
        <v>1.2373813190493362E-2</v>
      </c>
      <c r="L22" s="51">
        <f>IF($E22=1,ROUND(K22*$L$62,0),0)</f>
        <v>892566</v>
      </c>
    </row>
    <row r="23" spans="1:20" x14ac:dyDescent="0.2">
      <c r="A23" s="13" t="s">
        <v>33</v>
      </c>
      <c r="B23" s="10" t="s">
        <v>34</v>
      </c>
      <c r="C23" s="47" t="str">
        <f>IFERROR(VLOOKUP(A23,'[5]OUTPT SHOPP Cost UPL SFY2017'!$A:$F,6,FALSE),VLOOKUP(A23,'[5]DRG UPL SFY17 Combined'!$A:$J,10,FALSE))</f>
        <v>Yes</v>
      </c>
      <c r="D23" s="10">
        <v>1</v>
      </c>
      <c r="E23" s="48">
        <v>1</v>
      </c>
      <c r="F23" s="49">
        <v>1363777.61</v>
      </c>
      <c r="G23" s="50">
        <f>IF($E23=1,F23/$F$60,0)</f>
        <v>3.7923538196735374E-3</v>
      </c>
      <c r="H23" s="49">
        <f>IF($E23=1,ROUND(G23*($H$62),0),0)</f>
        <v>1157842</v>
      </c>
      <c r="I23" s="49"/>
      <c r="J23" s="49">
        <v>1365774.6128631076</v>
      </c>
      <c r="K23" s="50">
        <f>IF($E23=1,J23/$J$60,0)</f>
        <v>8.438449888961851E-3</v>
      </c>
      <c r="L23" s="51">
        <f>IF($E23=1,ROUND(K23*$L$62,0),0)</f>
        <v>608695</v>
      </c>
    </row>
    <row r="24" spans="1:20" x14ac:dyDescent="0.2">
      <c r="A24" s="13" t="s">
        <v>26</v>
      </c>
      <c r="B24" s="10" t="s">
        <v>203</v>
      </c>
      <c r="C24" s="47" t="str">
        <f>IFERROR(VLOOKUP(A24,'[5]OUTPT SHOPP Cost UPL SFY2017'!$A:$F,6,FALSE),VLOOKUP(A24,'[5]DRG UPL SFY17 Combined'!$A:$J,10,FALSE))</f>
        <v>Yes</v>
      </c>
      <c r="D24" s="10">
        <v>1</v>
      </c>
      <c r="E24" s="48">
        <v>1</v>
      </c>
      <c r="F24" s="49">
        <v>1783728.08</v>
      </c>
      <c r="G24" s="50">
        <f>IF($E24=1,F24/$F$60,0)</f>
        <v>4.9601400901771254E-3</v>
      </c>
      <c r="H24" s="49">
        <f>IF($E24=1,ROUND(G24*($H$62),0),0)</f>
        <v>1514379</v>
      </c>
      <c r="I24" s="49"/>
      <c r="J24" s="49">
        <v>1954109.8375132717</v>
      </c>
      <c r="K24" s="50">
        <f>IF($E24=1,J24/$J$60,0)</f>
        <v>1.2073484003934914E-2</v>
      </c>
      <c r="L24" s="51">
        <f>IF($E24=1,ROUND(K24*$L$62,0),0)</f>
        <v>870903</v>
      </c>
    </row>
    <row r="25" spans="1:20" x14ac:dyDescent="0.2">
      <c r="A25" s="13" t="s">
        <v>35</v>
      </c>
      <c r="B25" s="10" t="s">
        <v>36</v>
      </c>
      <c r="C25" s="47" t="str">
        <f>IFERROR(VLOOKUP(A25,'[5]OUTPT SHOPP Cost UPL SFY2017'!$A:$F,6,FALSE),VLOOKUP(A25,'[5]DRG UPL SFY17 Combined'!$A:$J,10,FALSE))</f>
        <v>Yes</v>
      </c>
      <c r="D25" s="10">
        <v>1</v>
      </c>
      <c r="E25" s="48">
        <v>1</v>
      </c>
      <c r="F25" s="49">
        <v>13352792.709999999</v>
      </c>
      <c r="G25" s="50">
        <f>IF($E25=1,F25/$F$60,0)</f>
        <v>3.7131064526772409E-2</v>
      </c>
      <c r="H25" s="49">
        <f>IF($E25=1,ROUND(G25*($H$62),0),0)</f>
        <v>11336472</v>
      </c>
      <c r="I25" s="49"/>
      <c r="J25" s="49">
        <v>7518178.9019074384</v>
      </c>
      <c r="K25" s="50">
        <f>IF($E25=1,J25/$J$60,0)</f>
        <v>4.6451131337843198E-2</v>
      </c>
      <c r="L25" s="51">
        <f>IF($E25=1,ROUND(K25*$L$62,0),0)</f>
        <v>3350683</v>
      </c>
      <c r="M25" s="14"/>
      <c r="N25" s="14"/>
      <c r="P25" s="14"/>
      <c r="Q25" s="14"/>
      <c r="R25" s="14"/>
      <c r="T25" s="14"/>
    </row>
    <row r="26" spans="1:20" x14ac:dyDescent="0.2">
      <c r="A26" s="13" t="s">
        <v>37</v>
      </c>
      <c r="B26" s="10" t="s">
        <v>38</v>
      </c>
      <c r="C26" s="47" t="str">
        <f>IFERROR(VLOOKUP(A26,'[5]OUTPT SHOPP Cost UPL SFY2017'!$A:$F,6,FALSE),VLOOKUP(A26,'[5]DRG UPL SFY17 Combined'!$A:$J,10,FALSE))</f>
        <v>Yes</v>
      </c>
      <c r="D26" s="10">
        <v>1</v>
      </c>
      <c r="E26" s="48">
        <v>1</v>
      </c>
      <c r="F26" s="49">
        <v>2910355.8099999996</v>
      </c>
      <c r="G26" s="50">
        <f>IF($E26=1,F26/$F$60,0)</f>
        <v>8.0930342980646015E-3</v>
      </c>
      <c r="H26" s="49">
        <f>IF($E26=1,ROUND(G26*($H$62),0),0)</f>
        <v>2470881</v>
      </c>
      <c r="I26" s="49"/>
      <c r="J26" s="49">
        <v>3193079.7330264123</v>
      </c>
      <c r="K26" s="50">
        <f>IF($E26=1,J26/$J$60,0)</f>
        <v>1.9728469884293966E-2</v>
      </c>
      <c r="L26" s="51">
        <f>IF($E26=1,ROUND(K26*$L$62,0),0)</f>
        <v>1423084</v>
      </c>
    </row>
    <row r="27" spans="1:20" x14ac:dyDescent="0.2">
      <c r="A27" s="13" t="s">
        <v>10</v>
      </c>
      <c r="B27" s="10" t="s">
        <v>204</v>
      </c>
      <c r="C27" s="47" t="str">
        <f>IFERROR(VLOOKUP(A27,'[5]OUTPT SHOPP Cost UPL SFY2017'!$A:$F,6,FALSE),VLOOKUP(A27,'[5]DRG UPL SFY17 Combined'!$A:$J,10,FALSE))</f>
        <v>Yes</v>
      </c>
      <c r="D27" s="10">
        <v>1</v>
      </c>
      <c r="E27" s="48">
        <v>1</v>
      </c>
      <c r="F27" s="49">
        <v>3054182.5500000003</v>
      </c>
      <c r="G27" s="50">
        <f>IF($E27=1,F27/$F$60,0)</f>
        <v>8.4929835880446555E-3</v>
      </c>
      <c r="H27" s="49">
        <f>IF($E27=1,ROUND(G27*($H$62),0),0)</f>
        <v>2592990</v>
      </c>
      <c r="I27" s="49"/>
      <c r="J27" s="49">
        <v>2817999.5149590089</v>
      </c>
      <c r="K27" s="50">
        <f>IF($E27=1,J27/$J$60,0)</f>
        <v>1.7411033614287745E-2</v>
      </c>
      <c r="L27" s="51">
        <f>IF($E27=1,ROUND(K27*$L$62,0),0)</f>
        <v>1255919</v>
      </c>
    </row>
    <row r="28" spans="1:20" x14ac:dyDescent="0.2">
      <c r="A28" s="13" t="s">
        <v>137</v>
      </c>
      <c r="B28" s="10" t="s">
        <v>39</v>
      </c>
      <c r="C28" s="47" t="str">
        <f>IFERROR(VLOOKUP(A28,'[5]OUTPT SHOPP Cost UPL SFY2017'!$A:$F,6,FALSE),VLOOKUP(A28,'[5]DRG UPL SFY17 Combined'!$A:$J,10,FALSE))</f>
        <v>No</v>
      </c>
      <c r="D28" s="10">
        <v>1</v>
      </c>
      <c r="E28" s="48">
        <v>1</v>
      </c>
      <c r="F28" s="49">
        <v>83338.720000000001</v>
      </c>
      <c r="G28" s="50">
        <f>IF($E28=1,F28/$F$60,0)</f>
        <v>2.3174593188892684E-4</v>
      </c>
      <c r="H28" s="49">
        <f>IF($E28=1,ROUND(G28*($H$62),0),0)</f>
        <v>70754</v>
      </c>
      <c r="I28" s="49"/>
      <c r="J28" s="49">
        <v>0</v>
      </c>
      <c r="K28" s="50">
        <f>IF($E28=1,J28/$J$60,0)</f>
        <v>0</v>
      </c>
      <c r="L28" s="51">
        <f>IF($E28=1,ROUND(K28*$L$62,0),0)</f>
        <v>0</v>
      </c>
    </row>
    <row r="29" spans="1:20" x14ac:dyDescent="0.2">
      <c r="A29" s="13" t="s">
        <v>133</v>
      </c>
      <c r="B29" s="10" t="s">
        <v>212</v>
      </c>
      <c r="C29" s="47" t="str">
        <f>IFERROR(VLOOKUP(A29,'[5]OUTPT SHOPP Cost UPL SFY2017'!$A:$F,6,FALSE),VLOOKUP(A29,'[5]DRG UPL SFY17 Combined'!$A:$J,10,FALSE))</f>
        <v>Yes</v>
      </c>
      <c r="D29" s="10">
        <v>1</v>
      </c>
      <c r="E29" s="48">
        <v>1</v>
      </c>
      <c r="F29" s="49">
        <v>159317.44999999998</v>
      </c>
      <c r="G29" s="50">
        <f>IF($E29=1,F29/$F$60,0)</f>
        <v>4.4302541383425977E-4</v>
      </c>
      <c r="H29" s="49">
        <f>IF($E29=1,ROUND(G29*($H$62),0),0)</f>
        <v>135260</v>
      </c>
      <c r="I29" s="49"/>
      <c r="J29" s="49">
        <v>1028364.3326238764</v>
      </c>
      <c r="K29" s="50">
        <f>IF($E29=1,J29/$J$60,0)</f>
        <v>6.3537576454513137E-3</v>
      </c>
      <c r="L29" s="51">
        <f>IF($E29=1,ROUND(K29*$L$62,0),0)</f>
        <v>458319</v>
      </c>
      <c r="M29" s="14"/>
      <c r="N29" s="14"/>
      <c r="P29" s="14"/>
      <c r="Q29" s="14"/>
      <c r="R29" s="14"/>
      <c r="T29" s="14"/>
    </row>
    <row r="30" spans="1:20" s="14" customFormat="1" x14ac:dyDescent="0.2">
      <c r="A30" s="13" t="s">
        <v>40</v>
      </c>
      <c r="B30" s="10" t="s">
        <v>140</v>
      </c>
      <c r="C30" s="47" t="str">
        <f>IFERROR(VLOOKUP(A30,'[5]OUTPT SHOPP Cost UPL SFY2017'!$A:$F,6,FALSE),VLOOKUP(A30,'[5]DRG UPL SFY17 Combined'!$A:$J,10,FALSE))</f>
        <v>Yes</v>
      </c>
      <c r="D30" s="10">
        <v>1</v>
      </c>
      <c r="E30" s="48">
        <v>1</v>
      </c>
      <c r="F30" s="49">
        <v>1064520.9000000001</v>
      </c>
      <c r="G30" s="50">
        <f>IF($E30=1,F30/$F$60,0)</f>
        <v>2.9601893091919232E-3</v>
      </c>
      <c r="H30" s="49">
        <f>IF($E30=1,ROUND(G30*($H$62),0),0)</f>
        <v>903774</v>
      </c>
      <c r="I30" s="49"/>
      <c r="J30" s="49">
        <v>1227305.3352462631</v>
      </c>
      <c r="K30" s="50">
        <f>IF($E30=1,J30/$J$60,0)</f>
        <v>7.5829162970165419E-3</v>
      </c>
      <c r="L30" s="51">
        <f>IF($E30=1,ROUND(K30*$L$62,0),0)</f>
        <v>546982</v>
      </c>
      <c r="M30" s="25"/>
      <c r="N30" s="25"/>
      <c r="O30" s="25"/>
      <c r="P30" s="25"/>
      <c r="Q30" s="25"/>
      <c r="R30" s="25"/>
      <c r="S30" s="25"/>
      <c r="T30" s="25"/>
    </row>
    <row r="31" spans="1:20" x14ac:dyDescent="0.2">
      <c r="A31" s="13" t="s">
        <v>5</v>
      </c>
      <c r="B31" s="10" t="s">
        <v>207</v>
      </c>
      <c r="C31" s="47" t="str">
        <f>IFERROR(VLOOKUP(A31,'[5]OUTPT SHOPP Cost UPL SFY2017'!$A:$F,6,FALSE),VLOOKUP(A31,'[5]DRG UPL SFY17 Combined'!$A:$J,10,FALSE))</f>
        <v>Yes</v>
      </c>
      <c r="D31" s="10">
        <v>1</v>
      </c>
      <c r="E31" s="48">
        <v>1</v>
      </c>
      <c r="F31" s="49">
        <v>1302302.76</v>
      </c>
      <c r="G31" s="50">
        <f>IF($E31=1,F31/$F$60,0)</f>
        <v>3.6214063129085907E-3</v>
      </c>
      <c r="H31" s="49">
        <f>IF($E31=1,ROUND(G31*($H$62),0),0)</f>
        <v>1105650</v>
      </c>
      <c r="I31" s="49"/>
      <c r="J31" s="49">
        <v>804662.28964045248</v>
      </c>
      <c r="K31" s="50">
        <f>IF($E31=1,J31/$J$60,0)</f>
        <v>4.9716126985506074E-3</v>
      </c>
      <c r="L31" s="51">
        <f>IF($E31=1,ROUND(K31*$L$62,0),0)</f>
        <v>358620</v>
      </c>
    </row>
    <row r="32" spans="1:20" x14ac:dyDescent="0.2">
      <c r="A32" s="13" t="s">
        <v>41</v>
      </c>
      <c r="B32" s="10" t="s">
        <v>42</v>
      </c>
      <c r="C32" s="47" t="str">
        <f>IFERROR(VLOOKUP(A32,'[5]OUTPT SHOPP Cost UPL SFY2017'!$A:$F,6,FALSE),VLOOKUP(A32,'[5]DRG UPL SFY17 Combined'!$A:$J,10,FALSE))</f>
        <v>Yes</v>
      </c>
      <c r="D32" s="10">
        <v>1</v>
      </c>
      <c r="E32" s="48">
        <v>1</v>
      </c>
      <c r="F32" s="49">
        <v>17581123.48</v>
      </c>
      <c r="G32" s="50">
        <f>IF($E32=1,F32/$F$60,0)</f>
        <v>4.8889085943807302E-2</v>
      </c>
      <c r="H32" s="49">
        <f>IF($E32=1,ROUND(G32*($H$62),0),0)</f>
        <v>14926309</v>
      </c>
      <c r="I32" s="49"/>
      <c r="J32" s="49">
        <v>7044610.9625890851</v>
      </c>
      <c r="K32" s="50">
        <f>IF($E32=1,J32/$J$60,0)</f>
        <v>4.3525187856890975E-2</v>
      </c>
      <c r="L32" s="51">
        <f>IF($E32=1,ROUND(K32*$L$62,0),0)</f>
        <v>3139624</v>
      </c>
    </row>
    <row r="33" spans="1:20" x14ac:dyDescent="0.2">
      <c r="A33" s="13" t="s">
        <v>43</v>
      </c>
      <c r="B33" s="10" t="s">
        <v>44</v>
      </c>
      <c r="C33" s="47" t="str">
        <f>IFERROR(VLOOKUP(A33,'[5]OUTPT SHOPP Cost UPL SFY2017'!$A:$F,6,FALSE),VLOOKUP(A33,'[5]DRG UPL SFY17 Combined'!$A:$J,10,FALSE))</f>
        <v>Yes</v>
      </c>
      <c r="D33" s="10">
        <v>1</v>
      </c>
      <c r="E33" s="48">
        <v>1</v>
      </c>
      <c r="F33" s="49">
        <v>3978210.67</v>
      </c>
      <c r="G33" s="50">
        <f>IF($E33=1,F33/$F$60,0)</f>
        <v>1.1062494587985295E-2</v>
      </c>
      <c r="H33" s="49">
        <f>IF($E33=1,ROUND(G33*($H$62),0),0)</f>
        <v>3377486</v>
      </c>
      <c r="I33" s="49"/>
      <c r="J33" s="49">
        <v>3977361.6436526258</v>
      </c>
      <c r="K33" s="50">
        <f>IF($E33=1,J33/$J$60,0)</f>
        <v>2.4574162240344442E-2</v>
      </c>
      <c r="L33" s="51">
        <f>IF($E33=1,ROUND(K33*$L$62,0),0)</f>
        <v>1772620</v>
      </c>
    </row>
    <row r="34" spans="1:20" x14ac:dyDescent="0.2">
      <c r="A34" s="13" t="s">
        <v>45</v>
      </c>
      <c r="B34" s="10" t="s">
        <v>206</v>
      </c>
      <c r="C34" s="47" t="str">
        <f>IFERROR(VLOOKUP(A34,'[5]OUTPT SHOPP Cost UPL SFY2017'!$A:$F,6,FALSE),VLOOKUP(A34,'[5]DRG UPL SFY17 Combined'!$A:$J,10,FALSE))</f>
        <v>Yes</v>
      </c>
      <c r="D34" s="10">
        <v>1</v>
      </c>
      <c r="E34" s="48">
        <v>1</v>
      </c>
      <c r="F34" s="49">
        <v>7256648.0299999993</v>
      </c>
      <c r="G34" s="50">
        <f>IF($E34=1,F34/$F$60,0)</f>
        <v>2.0179079545525714E-2</v>
      </c>
      <c r="H34" s="49">
        <f>IF($E34=1,ROUND(G34*($H$62),0),0)</f>
        <v>6160867</v>
      </c>
      <c r="I34" s="49"/>
      <c r="J34" s="49">
        <v>5021786.2638321826</v>
      </c>
      <c r="K34" s="50">
        <f>IF($E34=1,J34/$J$60,0)</f>
        <v>3.1027148507022522E-2</v>
      </c>
      <c r="L34" s="51">
        <f>IF($E34=1,ROUND(K34*$L$62,0),0)</f>
        <v>2238097</v>
      </c>
    </row>
    <row r="35" spans="1:20" x14ac:dyDescent="0.2">
      <c r="A35" s="13" t="s">
        <v>46</v>
      </c>
      <c r="B35" s="10" t="s">
        <v>47</v>
      </c>
      <c r="C35" s="47" t="str">
        <f>IFERROR(VLOOKUP(A35,'[5]OUTPT SHOPP Cost UPL SFY2017'!$A:$F,6,FALSE),VLOOKUP(A35,'[5]DRG UPL SFY17 Combined'!$A:$J,10,FALSE))</f>
        <v>Yes</v>
      </c>
      <c r="D35" s="10">
        <v>1</v>
      </c>
      <c r="E35" s="48">
        <v>1</v>
      </c>
      <c r="F35" s="49">
        <v>261549.34</v>
      </c>
      <c r="G35" s="50">
        <f>IF($E35=1,F35/$F$60,0)</f>
        <v>7.2730893314936634E-4</v>
      </c>
      <c r="H35" s="49">
        <f>IF($E35=1,ROUND(G35*($H$62),0),0)</f>
        <v>222054</v>
      </c>
      <c r="I35" s="49"/>
      <c r="J35" s="49">
        <v>646424.74306942895</v>
      </c>
      <c r="K35" s="50">
        <f>IF($E35=1,J35/$J$60,0)</f>
        <v>3.9939406912399217E-3</v>
      </c>
      <c r="L35" s="51">
        <f>IF($E35=1,ROUND(K35*$L$62,0),0)</f>
        <v>288097</v>
      </c>
    </row>
    <row r="36" spans="1:20" x14ac:dyDescent="0.2">
      <c r="A36" s="13" t="s">
        <v>48</v>
      </c>
      <c r="B36" s="10" t="s">
        <v>49</v>
      </c>
      <c r="C36" s="47" t="str">
        <f>IFERROR(VLOOKUP(A36,'[5]OUTPT SHOPP Cost UPL SFY2017'!$A:$F,6,FALSE),VLOOKUP(A36,'[5]DRG UPL SFY17 Combined'!$A:$J,10,FALSE))</f>
        <v>No</v>
      </c>
      <c r="D36" s="10">
        <v>1</v>
      </c>
      <c r="E36" s="48">
        <v>1</v>
      </c>
      <c r="F36" s="49">
        <v>310974</v>
      </c>
      <c r="G36" s="50">
        <f>IF($E36=1,F36/$F$60,0)</f>
        <v>8.6474761579284068E-4</v>
      </c>
      <c r="H36" s="49">
        <f>IF($E36=1,ROUND(G36*($H$62),0),0)</f>
        <v>264016</v>
      </c>
      <c r="J36" s="49">
        <v>0</v>
      </c>
      <c r="K36" s="50">
        <f>IF($E36=1,J36/$J$60,0)</f>
        <v>0</v>
      </c>
      <c r="L36" s="51">
        <f>IF($E36=1,ROUND(K36*$L$62,0),0)</f>
        <v>0</v>
      </c>
    </row>
    <row r="37" spans="1:20" x14ac:dyDescent="0.2">
      <c r="A37" s="13" t="s">
        <v>9</v>
      </c>
      <c r="B37" s="10" t="s">
        <v>141</v>
      </c>
      <c r="C37" s="47" t="str">
        <f>IFERROR(VLOOKUP(A37,'[5]OUTPT SHOPP Cost UPL SFY2017'!$A:$F,6,FALSE),VLOOKUP(A37,'[5]DRG UPL SFY17 Combined'!$A:$J,10,FALSE))</f>
        <v>Yes</v>
      </c>
      <c r="D37" s="10">
        <v>1</v>
      </c>
      <c r="E37" s="48">
        <v>1</v>
      </c>
      <c r="F37" s="49">
        <v>7132547.1500000004</v>
      </c>
      <c r="G37" s="50">
        <f>IF($E37=1,F37/$F$60,0)</f>
        <v>1.9833983363536891E-2</v>
      </c>
      <c r="H37" s="49">
        <f>IF($E37=1,ROUND(G37*($H$62),0),0)</f>
        <v>6055506</v>
      </c>
      <c r="I37" s="49"/>
      <c r="J37" s="49">
        <v>3766488.6678510108</v>
      </c>
      <c r="K37" s="50">
        <f>IF($E37=1,J37/$J$60,0)</f>
        <v>2.3271281792517178E-2</v>
      </c>
      <c r="L37" s="51">
        <f>IF($E37=1,ROUND(K37*$L$62,0),0)</f>
        <v>1678639</v>
      </c>
    </row>
    <row r="38" spans="1:20" x14ac:dyDescent="0.2">
      <c r="A38" s="13" t="s">
        <v>50</v>
      </c>
      <c r="B38" s="10" t="s">
        <v>51</v>
      </c>
      <c r="C38" s="47" t="str">
        <f>IFERROR(VLOOKUP(A38,'[5]OUTPT SHOPP Cost UPL SFY2017'!$A:$F,6,FALSE),VLOOKUP(A38,'[5]DRG UPL SFY17 Combined'!$A:$J,10,FALSE))</f>
        <v>Yes</v>
      </c>
      <c r="D38" s="10">
        <v>1</v>
      </c>
      <c r="E38" s="48">
        <v>1</v>
      </c>
      <c r="F38" s="49">
        <v>10928494.220000001</v>
      </c>
      <c r="G38" s="50">
        <f>IF($E38=1,F38/$F$60,0)</f>
        <v>3.0389644539256789E-2</v>
      </c>
      <c r="H38" s="49">
        <f>IF($E38=1,ROUND(G38*($H$62),0),0)</f>
        <v>9278251</v>
      </c>
      <c r="I38" s="49"/>
      <c r="J38" s="49">
        <v>5365424.6081455788</v>
      </c>
      <c r="K38" s="50">
        <f>IF($E38=1,J38/$J$60,0)</f>
        <v>3.3150320896598237E-2</v>
      </c>
      <c r="L38" s="51">
        <f>IF($E38=1,ROUND(K38*$L$62,0),0)</f>
        <v>2391249</v>
      </c>
      <c r="M38" s="14"/>
      <c r="N38" s="14"/>
      <c r="P38" s="14"/>
      <c r="Q38" s="14"/>
      <c r="R38" s="14"/>
      <c r="T38" s="14"/>
    </row>
    <row r="39" spans="1:20" x14ac:dyDescent="0.2">
      <c r="A39" s="13" t="s">
        <v>134</v>
      </c>
      <c r="B39" s="10" t="s">
        <v>142</v>
      </c>
      <c r="C39" s="47" t="str">
        <f>IFERROR(VLOOKUP(A39,'[5]OUTPT SHOPP Cost UPL SFY2017'!$A:$F,6,FALSE),VLOOKUP(A39,'[5]DRG UPL SFY17 Combined'!$A:$J,10,FALSE))</f>
        <v>No</v>
      </c>
      <c r="D39" s="10">
        <v>1</v>
      </c>
      <c r="E39" s="48">
        <v>1</v>
      </c>
      <c r="F39" s="49">
        <v>3605973.9249999998</v>
      </c>
      <c r="G39" s="50">
        <f>IF($E39=1,F39/$F$60,0)</f>
        <v>1.0027389280952433E-2</v>
      </c>
      <c r="H39" s="49">
        <f>IF($E39=1,ROUND(G39*($H$62),0),0)</f>
        <v>3061459</v>
      </c>
      <c r="I39" s="49"/>
      <c r="J39" s="49">
        <v>0</v>
      </c>
      <c r="K39" s="50">
        <f>IF($E39=1,J39/$J$60,0)</f>
        <v>0</v>
      </c>
      <c r="L39" s="51">
        <f>IF($E39=1,ROUND(K39*$L$62,0),0)</f>
        <v>0</v>
      </c>
    </row>
    <row r="40" spans="1:20" s="14" customFormat="1" x14ac:dyDescent="0.2">
      <c r="A40" s="75" t="s">
        <v>135</v>
      </c>
      <c r="B40" s="10" t="s">
        <v>52</v>
      </c>
      <c r="C40" s="47" t="str">
        <f>IFERROR(VLOOKUP(A40,'[5]OUTPT SHOPP Cost UPL SFY2017'!$A:$F,6,FALSE),VLOOKUP(A40,'[5]DRG UPL SFY17 Combined'!$A:$J,10,FALSE))</f>
        <v>No</v>
      </c>
      <c r="D40" s="10">
        <v>1</v>
      </c>
      <c r="E40" s="48">
        <v>1</v>
      </c>
      <c r="F40" s="49">
        <v>844475.96</v>
      </c>
      <c r="G40" s="50">
        <f>IF($E40=1,F40/$F$60,0)</f>
        <v>2.3482946259313327E-3</v>
      </c>
      <c r="H40" s="49">
        <f>IF($E40=1,ROUND(G40*($H$62),0),0)</f>
        <v>716957</v>
      </c>
      <c r="I40" s="49"/>
      <c r="J40" s="49">
        <v>0</v>
      </c>
      <c r="K40" s="50">
        <f>IF($E40=1,J40/$J$60,0)</f>
        <v>0</v>
      </c>
      <c r="L40" s="51">
        <f>IF($E40=1,ROUND(K40*$L$62,0),0)</f>
        <v>0</v>
      </c>
      <c r="M40" s="25"/>
      <c r="N40" s="25"/>
      <c r="O40" s="25"/>
      <c r="P40" s="25"/>
      <c r="Q40" s="25"/>
      <c r="R40" s="25"/>
      <c r="S40" s="25"/>
      <c r="T40" s="25"/>
    </row>
    <row r="41" spans="1:20" x14ac:dyDescent="0.2">
      <c r="A41" s="13" t="s">
        <v>53</v>
      </c>
      <c r="B41" s="10" t="s">
        <v>54</v>
      </c>
      <c r="C41" s="47" t="str">
        <f>IFERROR(VLOOKUP(A41,'[5]OUTPT SHOPP Cost UPL SFY2017'!$A:$F,6,FALSE),VLOOKUP(A41,'[5]DRG UPL SFY17 Combined'!$A:$J,10,FALSE))</f>
        <v>Yes</v>
      </c>
      <c r="D41" s="10">
        <v>1</v>
      </c>
      <c r="E41" s="48">
        <v>1</v>
      </c>
      <c r="F41" s="49">
        <v>60924623.419999994</v>
      </c>
      <c r="G41" s="50">
        <f>IF($E41=1,F41/$F$60,0)</f>
        <v>0.16941745240927428</v>
      </c>
      <c r="H41" s="49">
        <f>IF($E41=1,ROUND(G41*($H$62),0),0)</f>
        <v>51724781</v>
      </c>
      <c r="I41" s="49"/>
      <c r="J41" s="49">
        <v>21211208.438473083</v>
      </c>
      <c r="K41" s="50">
        <f>IF($E41=1,J41/$J$60,0)</f>
        <v>0.1310536290590138</v>
      </c>
      <c r="L41" s="51">
        <f>IF($E41=1,ROUND(K41*$L$62,0),0)</f>
        <v>9453357</v>
      </c>
    </row>
    <row r="42" spans="1:20" x14ac:dyDescent="0.2">
      <c r="A42" s="13" t="s">
        <v>55</v>
      </c>
      <c r="B42" s="10" t="s">
        <v>56</v>
      </c>
      <c r="C42" s="47" t="str">
        <f>IFERROR(VLOOKUP(A42,'[5]OUTPT SHOPP Cost UPL SFY2017'!$A:$F,6,FALSE),VLOOKUP(A42,'[5]DRG UPL SFY17 Combined'!$A:$J,10,FALSE))</f>
        <v>Yes</v>
      </c>
      <c r="D42" s="10">
        <v>1</v>
      </c>
      <c r="E42" s="48">
        <v>1</v>
      </c>
      <c r="F42" s="49">
        <v>3533160.4</v>
      </c>
      <c r="G42" s="50">
        <f>IF($E42=1,F42/$F$60,0)</f>
        <v>9.8249115106525918E-3</v>
      </c>
      <c r="H42" s="49">
        <f>IF($E42=1,ROUND(G42*($H$62),0),0)</f>
        <v>2999640</v>
      </c>
      <c r="I42" s="49"/>
      <c r="J42" s="49">
        <v>2015592.5671118854</v>
      </c>
      <c r="K42" s="50">
        <f>IF($E42=1,J42/$J$60,0)</f>
        <v>1.2453355563904008E-2</v>
      </c>
      <c r="L42" s="51">
        <f>IF($E42=1,ROUND(K42*$L$62,0),0)</f>
        <v>898304</v>
      </c>
    </row>
    <row r="43" spans="1:20" x14ac:dyDescent="0.2">
      <c r="A43" s="13" t="s">
        <v>130</v>
      </c>
      <c r="B43" s="10" t="s">
        <v>208</v>
      </c>
      <c r="C43" s="47" t="str">
        <f>IFERROR(VLOOKUP(A43,'[5]OUTPT SHOPP Cost UPL SFY2017'!$A:$F,6,FALSE),VLOOKUP(A43,'[5]DRG UPL SFY17 Combined'!$A:$J,10,FALSE))</f>
        <v>Yes</v>
      </c>
      <c r="D43" s="10">
        <v>1</v>
      </c>
      <c r="E43" s="48">
        <v>1</v>
      </c>
      <c r="F43" s="49">
        <v>254658.77</v>
      </c>
      <c r="G43" s="50">
        <f>IF($E43=1,F43/$F$60,0)</f>
        <v>7.0814783293213386E-4</v>
      </c>
      <c r="H43" s="49">
        <f>IF($E43=1,ROUND(G43*($H$62),0),0)</f>
        <v>216204</v>
      </c>
      <c r="I43" s="49"/>
      <c r="J43" s="49">
        <v>579695.05087651731</v>
      </c>
      <c r="K43" s="50">
        <f>IF($E43=1,J43/$J$60,0)</f>
        <v>3.5816507289193429E-3</v>
      </c>
      <c r="L43" s="51">
        <f>IF($E43=1,ROUND(K43*$L$62,0),0)</f>
        <v>258357</v>
      </c>
    </row>
    <row r="44" spans="1:20" x14ac:dyDescent="0.2">
      <c r="A44" s="13" t="s">
        <v>131</v>
      </c>
      <c r="B44" s="10" t="s">
        <v>209</v>
      </c>
      <c r="C44" s="47" t="str">
        <f>IFERROR(VLOOKUP(A44,'[5]OUTPT SHOPP Cost UPL SFY2017'!$A:$F,6,FALSE),VLOOKUP(A44,'[5]DRG UPL SFY17 Combined'!$A:$J,10,FALSE))</f>
        <v>Yes</v>
      </c>
      <c r="D44" s="10">
        <v>1</v>
      </c>
      <c r="E44" s="48">
        <v>1</v>
      </c>
      <c r="F44" s="49">
        <v>7829298.8799999999</v>
      </c>
      <c r="G44" s="50">
        <f>IF($E44=1,F44/$F$60,0)</f>
        <v>2.1771490670633421E-2</v>
      </c>
      <c r="H44" s="49">
        <f>IF($E44=1,ROUND(G44*($H$62),0),0)</f>
        <v>6647046</v>
      </c>
      <c r="I44" s="49"/>
      <c r="J44" s="49">
        <v>5016695.8619014714</v>
      </c>
      <c r="K44" s="50">
        <f>IF($E44=1,J44/$J$60,0)</f>
        <v>3.0995697416042779E-2</v>
      </c>
      <c r="L44" s="51">
        <f>IF($E44=1,ROUND(K44*$L$62,0),0)</f>
        <v>2235828</v>
      </c>
    </row>
    <row r="45" spans="1:20" s="14" customFormat="1" x14ac:dyDescent="0.2">
      <c r="A45" s="14" t="s">
        <v>57</v>
      </c>
      <c r="B45" s="10" t="s">
        <v>58</v>
      </c>
      <c r="C45" s="47" t="str">
        <f>IFERROR(VLOOKUP(A45,'[5]OUTPT SHOPP Cost UPL SFY2017'!$A:$F,6,FALSE),VLOOKUP(A45,'[5]DRG UPL SFY17 Combined'!$A:$J,10,FALSE))</f>
        <v>Yes</v>
      </c>
      <c r="D45" s="10">
        <v>1</v>
      </c>
      <c r="E45" s="48">
        <v>1</v>
      </c>
      <c r="F45" s="49">
        <v>245909.37</v>
      </c>
      <c r="G45" s="50">
        <f>IF($E45=1,F45/$F$60,0)</f>
        <v>6.8381775135097956E-4</v>
      </c>
      <c r="H45" s="49">
        <f>IF($E45=1,ROUND(G45*($H$62),0),0)</f>
        <v>208776</v>
      </c>
      <c r="I45" s="49"/>
      <c r="J45" s="49">
        <v>1376249.3407735897</v>
      </c>
      <c r="K45" s="50">
        <f>IF($E45=1,J45/$J$60,0)</f>
        <v>8.503168083121149E-3</v>
      </c>
      <c r="L45" s="51">
        <f>IF($E45=1,ROUND(K45*$L$62,0),0)</f>
        <v>613363</v>
      </c>
      <c r="O45" s="25"/>
      <c r="S45" s="25"/>
    </row>
    <row r="46" spans="1:20" s="14" customFormat="1" x14ac:dyDescent="0.2">
      <c r="A46" s="14" t="s">
        <v>171</v>
      </c>
      <c r="B46" s="10" t="s">
        <v>143</v>
      </c>
      <c r="C46" s="47" t="s">
        <v>186</v>
      </c>
      <c r="D46" s="10">
        <v>1</v>
      </c>
      <c r="E46" s="48">
        <v>1</v>
      </c>
      <c r="F46" s="49">
        <v>4274560.8800000008</v>
      </c>
      <c r="G46" s="50">
        <f>IF($E46=1,F46/$F$60,0)</f>
        <v>1.188657678629515E-2</v>
      </c>
      <c r="H46" s="49">
        <f>IF($E46=1,ROUND(G46*($H$62),0),0)</f>
        <v>3629086</v>
      </c>
      <c r="I46" s="49"/>
      <c r="J46" s="49">
        <v>0</v>
      </c>
      <c r="K46" s="50">
        <f>IF($E46=1,J46/$J$60,0)</f>
        <v>0</v>
      </c>
      <c r="L46" s="51">
        <f>IF($E46=1,ROUND(K46*$L$62,0),0)</f>
        <v>0</v>
      </c>
      <c r="O46" s="25"/>
      <c r="S46" s="25"/>
    </row>
    <row r="47" spans="1:20" x14ac:dyDescent="0.2">
      <c r="A47" s="13" t="s">
        <v>59</v>
      </c>
      <c r="B47" s="10" t="s">
        <v>60</v>
      </c>
      <c r="C47" s="47" t="str">
        <f>IFERROR(VLOOKUP(A47,'[5]OUTPT SHOPP Cost UPL SFY2017'!$A:$F,6,FALSE),VLOOKUP(A47,'[5]DRG UPL SFY17 Combined'!$A:$J,10,FALSE))</f>
        <v>Yes</v>
      </c>
      <c r="D47" s="10">
        <v>1</v>
      </c>
      <c r="E47" s="48">
        <v>1</v>
      </c>
      <c r="F47" s="49">
        <v>7281030.21</v>
      </c>
      <c r="G47" s="50">
        <f>IF($E47=1,F47/$F$60,0)</f>
        <v>2.0246880815158651E-2</v>
      </c>
      <c r="H47" s="49">
        <f>IF($E47=1,ROUND(G47*($H$62),0),0)</f>
        <v>6181568</v>
      </c>
      <c r="I47" s="49"/>
      <c r="J47" s="49">
        <v>2757606.5798899154</v>
      </c>
      <c r="K47" s="50">
        <f>IF($E47=1,J47/$J$60,0)</f>
        <v>1.7037895358950332E-2</v>
      </c>
      <c r="L47" s="51">
        <f>IF($E47=1,ROUND(K47*$L$62,0),0)</f>
        <v>1229003</v>
      </c>
    </row>
    <row r="48" spans="1:20" s="14" customFormat="1" x14ac:dyDescent="0.2">
      <c r="A48" s="13" t="s">
        <v>61</v>
      </c>
      <c r="B48" s="10" t="s">
        <v>62</v>
      </c>
      <c r="C48" s="47" t="str">
        <f>IFERROR(VLOOKUP(A48,'[5]OUTPT SHOPP Cost UPL SFY2017'!$A:$F,6,FALSE),VLOOKUP(A48,'[5]DRG UPL SFY17 Combined'!$A:$J,10,FALSE))</f>
        <v>Yes</v>
      </c>
      <c r="D48" s="10">
        <v>1</v>
      </c>
      <c r="E48" s="48">
        <v>1</v>
      </c>
      <c r="F48" s="49">
        <v>32550363.149999999</v>
      </c>
      <c r="G48" s="50">
        <f>IF($E48=1,F48/$F$60,0)</f>
        <v>9.0515120000879939E-2</v>
      </c>
      <c r="H48" s="49">
        <f>IF($E48=1,ROUND(G48*($H$62),0),0)</f>
        <v>27635138</v>
      </c>
      <c r="I48" s="49"/>
      <c r="J48" s="49">
        <v>11469546.568554018</v>
      </c>
      <c r="K48" s="50">
        <f>IF($E48=1,J48/$J$60,0)</f>
        <v>7.0864689573460593E-2</v>
      </c>
      <c r="L48" s="51">
        <f>IF($E48=1,ROUND(K48*$L$62,0),0)</f>
        <v>5111718</v>
      </c>
      <c r="O48" s="25"/>
      <c r="S48" s="25"/>
    </row>
    <row r="49" spans="1:19" s="14" customFormat="1" x14ac:dyDescent="0.2">
      <c r="A49" s="13" t="s">
        <v>63</v>
      </c>
      <c r="B49" s="10" t="s">
        <v>64</v>
      </c>
      <c r="C49" s="47" t="str">
        <f>IFERROR(VLOOKUP(A49,'[5]OUTPT SHOPP Cost UPL SFY2017'!$A:$F,6,FALSE),VLOOKUP(A49,'[5]DRG UPL SFY17 Combined'!$A:$J,10,FALSE))</f>
        <v>Yes</v>
      </c>
      <c r="D49" s="10">
        <v>1</v>
      </c>
      <c r="E49" s="62">
        <v>1</v>
      </c>
      <c r="F49" s="49">
        <v>492511.26</v>
      </c>
      <c r="G49" s="50">
        <f>IF($E49=1,F49/$F$60,0)</f>
        <v>1.3695612425351569E-3</v>
      </c>
      <c r="H49" s="49">
        <f>IF($E49=1,ROUND(G49*($H$62),0),0)</f>
        <v>418140</v>
      </c>
      <c r="I49" s="49"/>
      <c r="J49" s="49">
        <v>2029177.3874066921</v>
      </c>
      <c r="K49" s="50">
        <f>IF($E49=1,J49/$J$60,0)</f>
        <v>1.253728948991832E-2</v>
      </c>
      <c r="L49" s="51">
        <f>IF($E49=1,ROUND(K49*$L$62,0),0)</f>
        <v>904359</v>
      </c>
      <c r="O49" s="25"/>
      <c r="S49" s="25"/>
    </row>
    <row r="50" spans="1:19" x14ac:dyDescent="0.2">
      <c r="A50" s="13" t="s">
        <v>65</v>
      </c>
      <c r="B50" s="10" t="s">
        <v>66</v>
      </c>
      <c r="C50" s="47" t="str">
        <f>IFERROR(VLOOKUP(A50,'[5]OUTPT SHOPP Cost UPL SFY2017'!$A:$F,6,FALSE),VLOOKUP(A50,'[5]DRG UPL SFY17 Combined'!$A:$J,10,FALSE))</f>
        <v>Yes</v>
      </c>
      <c r="D50" s="10">
        <v>1</v>
      </c>
      <c r="E50" s="48">
        <v>1</v>
      </c>
      <c r="F50" s="49">
        <v>29540791.479999997</v>
      </c>
      <c r="G50" s="50">
        <f>IF($E50=1,F50/$F$60,0)</f>
        <v>8.2146189073567119E-2</v>
      </c>
      <c r="H50" s="49">
        <f>IF($E50=1,ROUND(G50*($H$62),0),0)</f>
        <v>25080023</v>
      </c>
      <c r="I50" s="49"/>
      <c r="J50" s="49">
        <v>6363342.9596674927</v>
      </c>
      <c r="K50" s="50">
        <f>IF($E50=1,J50/$J$60,0)</f>
        <v>3.9315967792713971E-2</v>
      </c>
      <c r="L50" s="51">
        <f>IF($E50=1,ROUND(K50*$L$62,0),0)</f>
        <v>2835998</v>
      </c>
    </row>
    <row r="51" spans="1:19" x14ac:dyDescent="0.2">
      <c r="A51" s="13" t="s">
        <v>67</v>
      </c>
      <c r="B51" s="10" t="s">
        <v>68</v>
      </c>
      <c r="C51" s="47" t="str">
        <f>IFERROR(VLOOKUP(A51,'[5]OUTPT SHOPP Cost UPL SFY2017'!$A:$F,6,FALSE),VLOOKUP(A51,'[5]DRG UPL SFY17 Combined'!$A:$J,10,FALSE))</f>
        <v>Yes</v>
      </c>
      <c r="D51" s="10">
        <v>1</v>
      </c>
      <c r="E51" s="48">
        <v>1</v>
      </c>
      <c r="F51" s="49">
        <v>1137883.28</v>
      </c>
      <c r="G51" s="50">
        <f>IF($E51=1,F51/$F$60,0)</f>
        <v>3.1641933197969524E-3</v>
      </c>
      <c r="H51" s="49">
        <f>IF($E51=1,ROUND(G51*($H$62),0),0)</f>
        <v>966059</v>
      </c>
      <c r="I51" s="49"/>
      <c r="J51" s="49">
        <v>1528951.8118132954</v>
      </c>
      <c r="K51" s="50">
        <f>IF($E51=1,J51/$J$60,0)</f>
        <v>9.4466415798849651E-3</v>
      </c>
      <c r="L51" s="51">
        <f>IF($E51=1,ROUND(K51*$L$62,0),0)</f>
        <v>681419</v>
      </c>
    </row>
    <row r="52" spans="1:19" s="14" customFormat="1" x14ac:dyDescent="0.2">
      <c r="A52" s="13" t="s">
        <v>69</v>
      </c>
      <c r="B52" s="10" t="s">
        <v>70</v>
      </c>
      <c r="C52" s="47" t="str">
        <f>IFERROR(VLOOKUP(A52,'[5]OUTPT SHOPP Cost UPL SFY2017'!$A:$F,6,FALSE),VLOOKUP(A52,'[5]DRG UPL SFY17 Combined'!$A:$J,10,FALSE))</f>
        <v>Yes</v>
      </c>
      <c r="D52" s="10">
        <v>1</v>
      </c>
      <c r="E52" s="48">
        <v>1</v>
      </c>
      <c r="F52" s="49">
        <v>2094658.4300000002</v>
      </c>
      <c r="G52" s="50">
        <f>IF($E52=1,F52/$F$60,0)</f>
        <v>5.8247663252968904E-3</v>
      </c>
      <c r="H52" s="49">
        <f>IF($E52=1,ROUND(G52*($H$62),0),0)</f>
        <v>1778357</v>
      </c>
      <c r="I52" s="49"/>
      <c r="J52" s="49">
        <v>1371346.9800182278</v>
      </c>
      <c r="K52" s="50">
        <f>IF($E52=1,J52/$J$60,0)</f>
        <v>8.472878806118838E-3</v>
      </c>
      <c r="L52" s="51">
        <f>IF($E52=1,ROUND(K52*$L$62,0),0)</f>
        <v>611178</v>
      </c>
      <c r="O52" s="25"/>
      <c r="S52" s="25"/>
    </row>
    <row r="53" spans="1:19" x14ac:dyDescent="0.2">
      <c r="A53" s="13" t="s">
        <v>71</v>
      </c>
      <c r="B53" s="10" t="s">
        <v>72</v>
      </c>
      <c r="C53" s="47" t="str">
        <f>IFERROR(VLOOKUP(A53,'[5]OUTPT SHOPP Cost UPL SFY2017'!$A:$F,6,FALSE),VLOOKUP(A53,'[5]DRG UPL SFY17 Combined'!$A:$J,10,FALSE))</f>
        <v>Yes</v>
      </c>
      <c r="D53" s="10">
        <v>1</v>
      </c>
      <c r="E53" s="48">
        <v>1</v>
      </c>
      <c r="F53" s="49">
        <v>3451464.3699999996</v>
      </c>
      <c r="G53" s="50">
        <f>IF($E53=1,F53/$F$60,0)</f>
        <v>9.5977335241899282E-3</v>
      </c>
      <c r="H53" s="49">
        <f>IF($E53=1,ROUND(G53*($H$62),0),0)</f>
        <v>2930281</v>
      </c>
      <c r="I53" s="49"/>
      <c r="J53" s="49">
        <v>4417314.1815475458</v>
      </c>
      <c r="K53" s="50">
        <f>IF($E53=1,J53/$J$60,0)</f>
        <v>2.7292412681949318E-2</v>
      </c>
      <c r="L53" s="51">
        <f>IF($E53=1,ROUND(K53*$L$62,0),0)</f>
        <v>1968697</v>
      </c>
    </row>
    <row r="54" spans="1:19" s="14" customFormat="1" x14ac:dyDescent="0.2">
      <c r="A54" s="13" t="s">
        <v>73</v>
      </c>
      <c r="B54" s="10" t="s">
        <v>74</v>
      </c>
      <c r="C54" s="47" t="str">
        <f>IFERROR(VLOOKUP(A54,'[5]OUTPT SHOPP Cost UPL SFY2017'!$A:$F,6,FALSE),VLOOKUP(A54,'[5]DRG UPL SFY17 Combined'!$A:$J,10,FALSE))</f>
        <v>Yes</v>
      </c>
      <c r="D54" s="10">
        <v>1</v>
      </c>
      <c r="E54" s="48">
        <v>1</v>
      </c>
      <c r="F54" s="49">
        <v>423192.61</v>
      </c>
      <c r="G54" s="50">
        <f>IF($E54=1,F54/$F$60,0)</f>
        <v>1.1768019207993256E-3</v>
      </c>
      <c r="H54" s="49">
        <f>IF($E54=1,ROUND(G54*($H$62),0),0)</f>
        <v>359289</v>
      </c>
      <c r="I54" s="49"/>
      <c r="J54" s="49">
        <v>3846466.1066275579</v>
      </c>
      <c r="K54" s="50">
        <f>IF($E54=1,J54/$J$60,0)</f>
        <v>2.3765423068103367E-2</v>
      </c>
      <c r="L54" s="51">
        <f>IF($E54=1,ROUND(K54*$L$62,0),0)</f>
        <v>1714283</v>
      </c>
      <c r="O54" s="25"/>
      <c r="S54" s="25"/>
    </row>
    <row r="55" spans="1:19" x14ac:dyDescent="0.2">
      <c r="A55" s="13" t="s">
        <v>75</v>
      </c>
      <c r="B55" s="10" t="s">
        <v>76</v>
      </c>
      <c r="C55" s="47" t="str">
        <f>IFERROR(VLOOKUP(A55,'[5]OUTPT SHOPP Cost UPL SFY2017'!$A:$F,6,FALSE),VLOOKUP(A55,'[5]DRG UPL SFY17 Combined'!$A:$J,10,FALSE))</f>
        <v>No</v>
      </c>
      <c r="D55" s="10">
        <v>1</v>
      </c>
      <c r="E55" s="48">
        <v>1</v>
      </c>
      <c r="F55" s="49">
        <v>1645577.83</v>
      </c>
      <c r="G55" s="50">
        <f>IF($E55=1,F55/$F$60,0)</f>
        <v>4.5759758214321987E-3</v>
      </c>
      <c r="H55" s="49">
        <f>IF($E55=1,ROUND(G55*($H$62),0),0)</f>
        <v>1397090</v>
      </c>
      <c r="I55" s="49"/>
      <c r="J55" s="49">
        <v>7441.7042575369169</v>
      </c>
      <c r="K55" s="50">
        <f>IF($E55=1,J55/$J$60,0)</f>
        <v>4.597863210684343E-5</v>
      </c>
      <c r="L55" s="51">
        <f>IF($E55=1,ROUND(K55*$L$62,0),0)</f>
        <v>3317</v>
      </c>
    </row>
    <row r="56" spans="1:19" s="14" customFormat="1" x14ac:dyDescent="0.2">
      <c r="A56" s="13" t="s">
        <v>136</v>
      </c>
      <c r="B56" s="10" t="s">
        <v>77</v>
      </c>
      <c r="C56" s="47" t="s">
        <v>186</v>
      </c>
      <c r="D56" s="10">
        <v>1</v>
      </c>
      <c r="E56" s="48">
        <v>1</v>
      </c>
      <c r="F56" s="49">
        <v>4592190.2300000004</v>
      </c>
      <c r="G56" s="50">
        <f>IF($E56=1,F56/$F$60,0)</f>
        <v>1.276983140924861E-2</v>
      </c>
      <c r="H56" s="49">
        <f>IF($E56=1,ROUND(G56*($H$62),0),0)</f>
        <v>3898753</v>
      </c>
      <c r="I56" s="49"/>
      <c r="J56" s="49">
        <v>0</v>
      </c>
      <c r="K56" s="50">
        <f>IF($E56=1,J56/$J$60,0)</f>
        <v>0</v>
      </c>
      <c r="L56" s="51">
        <f>IF($E56=1,ROUND(K56*$L$62,0),0)</f>
        <v>0</v>
      </c>
      <c r="O56" s="25"/>
      <c r="S56" s="25"/>
    </row>
    <row r="57" spans="1:19" x14ac:dyDescent="0.2">
      <c r="A57" s="13" t="s">
        <v>78</v>
      </c>
      <c r="B57" s="10" t="s">
        <v>79</v>
      </c>
      <c r="C57" s="47" t="str">
        <f>IFERROR(VLOOKUP(A57,'[5]OUTPT SHOPP Cost UPL SFY2017'!$A:$F,6,FALSE),VLOOKUP(A57,'[5]DRG UPL SFY17 Combined'!$A:$J,10,FALSE))</f>
        <v>Yes</v>
      </c>
      <c r="D57" s="10">
        <v>1</v>
      </c>
      <c r="E57" s="48">
        <v>1</v>
      </c>
      <c r="F57" s="49">
        <v>1216528.5699999998</v>
      </c>
      <c r="G57" s="50">
        <f>IF($E57=1,F57/$F$60,0)</f>
        <v>3.3828878956162693E-3</v>
      </c>
      <c r="H57" s="49">
        <f>IF($E57=1,ROUND(G57*($H$62),0),0)</f>
        <v>1032828</v>
      </c>
      <c r="I57" s="49"/>
      <c r="J57" s="49">
        <v>1493416.2791764897</v>
      </c>
      <c r="K57" s="50">
        <f>IF($E57=1,J57/$J$60,0)</f>
        <v>9.227084993747638E-3</v>
      </c>
      <c r="L57" s="51">
        <f>IF($E57=1,ROUND(K57*$L$62,0),0)</f>
        <v>665582</v>
      </c>
    </row>
    <row r="58" spans="1:19" s="14" customFormat="1" x14ac:dyDescent="0.2">
      <c r="A58" s="13"/>
      <c r="B58" s="10"/>
      <c r="C58" s="47"/>
      <c r="D58" s="10"/>
      <c r="E58" s="48"/>
      <c r="F58" s="63"/>
      <c r="G58" s="64"/>
      <c r="H58" s="63"/>
      <c r="I58" s="63"/>
      <c r="J58" s="63"/>
      <c r="K58" s="64"/>
      <c r="L58" s="65"/>
    </row>
    <row r="59" spans="1:19" x14ac:dyDescent="0.2">
      <c r="A59" s="66"/>
      <c r="B59" s="66"/>
      <c r="E59" s="62"/>
      <c r="F59" s="49"/>
      <c r="G59" s="50"/>
      <c r="H59" s="49"/>
      <c r="I59" s="49"/>
      <c r="J59" s="49"/>
      <c r="K59" s="50"/>
      <c r="L59" s="51"/>
    </row>
    <row r="60" spans="1:19" x14ac:dyDescent="0.2">
      <c r="A60" s="2"/>
      <c r="E60" s="48"/>
      <c r="F60" s="63">
        <f>SUM(F5:F57)</f>
        <v>359612439.88499999</v>
      </c>
      <c r="G60" s="67">
        <f>SUM(G5:G57)</f>
        <v>1.0000000000000002</v>
      </c>
      <c r="H60" s="38">
        <f>SUM(H5:H57)</f>
        <v>305309636</v>
      </c>
      <c r="I60" s="49"/>
      <c r="J60" s="63">
        <f>SUM(J5:J57)</f>
        <v>161851362.6121839</v>
      </c>
      <c r="K60" s="93">
        <f t="shared" ref="K60:L60" si="0">SUM(K5:K57)</f>
        <v>0.99999999999999933</v>
      </c>
      <c r="L60" s="63">
        <f t="shared" si="0"/>
        <v>72133499</v>
      </c>
    </row>
    <row r="61" spans="1:19" x14ac:dyDescent="0.2">
      <c r="A61" s="2"/>
      <c r="E61" s="48"/>
      <c r="F61" s="63"/>
      <c r="G61" s="63"/>
      <c r="H61" s="63"/>
      <c r="I61" s="63"/>
      <c r="J61" s="49"/>
    </row>
    <row r="62" spans="1:19" x14ac:dyDescent="0.2">
      <c r="A62" s="2"/>
      <c r="E62" s="48"/>
      <c r="F62" s="63"/>
      <c r="G62" s="68" t="s">
        <v>187</v>
      </c>
      <c r="H62" s="69">
        <f>H1*'[5]UPL Gap Summary sfy17'!D20</f>
        <v>305309637.65998322</v>
      </c>
      <c r="I62" s="63"/>
      <c r="J62" s="37"/>
      <c r="K62" s="70" t="s">
        <v>188</v>
      </c>
      <c r="L62" s="71">
        <f>L1*'[5]UPL Gap Summary sfy17'!F20</f>
        <v>72133501.64358902</v>
      </c>
    </row>
    <row r="63" spans="1:19" x14ac:dyDescent="0.2">
      <c r="A63" s="2"/>
      <c r="E63" s="48"/>
      <c r="F63" s="63"/>
      <c r="G63" s="63"/>
      <c r="H63" s="63"/>
      <c r="I63" s="63"/>
      <c r="J63" s="49"/>
    </row>
    <row r="64" spans="1:19" x14ac:dyDescent="0.2">
      <c r="A64" s="2"/>
      <c r="E64" s="48"/>
      <c r="F64" s="63"/>
      <c r="G64" s="63"/>
      <c r="H64" s="63"/>
      <c r="I64" s="63"/>
      <c r="J64" s="49"/>
    </row>
    <row r="65" spans="1:12" s="56" customFormat="1" x14ac:dyDescent="0.2">
      <c r="A65" s="52"/>
      <c r="B65" s="53" t="s">
        <v>189</v>
      </c>
      <c r="C65" s="54"/>
      <c r="D65" s="55"/>
      <c r="E65" s="57"/>
      <c r="F65" s="58"/>
      <c r="G65" s="59"/>
      <c r="H65" s="58"/>
      <c r="I65" s="58"/>
      <c r="J65" s="58"/>
      <c r="K65" s="59"/>
      <c r="L65" s="60"/>
    </row>
    <row r="66" spans="1:12" x14ac:dyDescent="0.2">
      <c r="A66" s="13" t="s">
        <v>129</v>
      </c>
      <c r="B66" s="10" t="s">
        <v>144</v>
      </c>
      <c r="C66" s="47" t="str">
        <f>IFERROR(VLOOKUP(A66,'[5]OUTPT SHOPP Cost UPL SFY2017'!$A:$F,6,FALSE),VLOOKUP(A66,'[5]DRG UPL SFY17 Combined'!$A:$J,10,FALSE))</f>
        <v>Yes</v>
      </c>
      <c r="D66" s="10">
        <v>2</v>
      </c>
      <c r="E66" s="48">
        <v>1</v>
      </c>
      <c r="F66" s="49">
        <v>129345.19</v>
      </c>
      <c r="G66" s="50">
        <f>IF($E66=1,F66/$F$86,0)</f>
        <v>3.2311174600490682E-3</v>
      </c>
      <c r="H66" s="49">
        <f>IF($E66=1,ROUND(G66*($H$88+$H$89),0),0)</f>
        <v>154927</v>
      </c>
      <c r="I66" s="49"/>
      <c r="J66" s="49">
        <v>405080.9819169906</v>
      </c>
      <c r="K66" s="50">
        <f>IF($E66=1,J66/$J$86,0)</f>
        <v>1.308062324345154E-2</v>
      </c>
      <c r="L66" s="51">
        <f>IF($E66=1,ROUND(K66*($L$88+$L$89),0),0)</f>
        <v>154690</v>
      </c>
    </row>
    <row r="67" spans="1:12" x14ac:dyDescent="0.2">
      <c r="A67" s="13" t="s">
        <v>80</v>
      </c>
      <c r="B67" s="10" t="s">
        <v>81</v>
      </c>
      <c r="C67" s="47" t="str">
        <f>IFERROR(VLOOKUP(A67,'[5]OUTPT SHOPP Cost UPL SFY2017'!$A:$F,6,FALSE),VLOOKUP(A67,'[5]DRG UPL SFY17 Combined'!$A:$J,10,FALSE))</f>
        <v>Yes</v>
      </c>
      <c r="D67" s="10">
        <v>2</v>
      </c>
      <c r="E67" s="48">
        <v>1</v>
      </c>
      <c r="F67" s="49">
        <v>456854.92</v>
      </c>
      <c r="G67" s="50">
        <f>IF($E67=1,F67/$F$86,0)</f>
        <v>1.1412499442161864E-2</v>
      </c>
      <c r="H67" s="49">
        <f>IF($E67=1,ROUND(G67*($H$88+$H$89),0),0)</f>
        <v>547213</v>
      </c>
      <c r="I67" s="49"/>
      <c r="J67" s="49">
        <v>644048.09545078722</v>
      </c>
      <c r="K67" s="50">
        <f>IF($E67=1,J67/$J$86,0)</f>
        <v>2.0797200716227718E-2</v>
      </c>
      <c r="L67" s="51">
        <f>IF($E67=1,ROUND(K67*($L$88+$L$89),0),0)</f>
        <v>245946</v>
      </c>
    </row>
    <row r="68" spans="1:12" x14ac:dyDescent="0.2">
      <c r="A68" s="13" t="s">
        <v>82</v>
      </c>
      <c r="B68" s="10" t="s">
        <v>83</v>
      </c>
      <c r="C68" s="47" t="str">
        <f>IFERROR(VLOOKUP(A68,'[5]OUTPT SHOPP Cost UPL SFY2017'!$A:$F,6,FALSE),VLOOKUP(A68,'[5]DRG UPL SFY17 Combined'!$A:$J,10,FALSE))</f>
        <v>Yes</v>
      </c>
      <c r="D68" s="10">
        <v>2</v>
      </c>
      <c r="E68" s="48">
        <v>1</v>
      </c>
      <c r="F68" s="49">
        <v>9627151.8999999985</v>
      </c>
      <c r="G68" s="50">
        <f>IF($E68=1,F68/$F$86,0)</f>
        <v>0.2404918079646762</v>
      </c>
      <c r="H68" s="49">
        <f>IF($E68=1,ROUND(G68*($H$88+$H$89),0),0)</f>
        <v>11531236</v>
      </c>
      <c r="I68" s="49"/>
      <c r="J68" s="49">
        <v>4943306.1308167344</v>
      </c>
      <c r="K68" s="50">
        <f>IF($E68=1,J68/$J$86,0)</f>
        <v>0.15962616849662015</v>
      </c>
      <c r="L68" s="51">
        <f>IF($E68=1,ROUND(K68*($L$88+$L$89),0),0)</f>
        <v>1887722</v>
      </c>
    </row>
    <row r="69" spans="1:12" x14ac:dyDescent="0.2">
      <c r="A69" s="13" t="s">
        <v>84</v>
      </c>
      <c r="B69" s="10" t="s">
        <v>85</v>
      </c>
      <c r="C69" s="47" t="str">
        <f>IFERROR(VLOOKUP(A69,'[5]OUTPT SHOPP Cost UPL SFY2017'!$A:$F,6,FALSE),VLOOKUP(A69,'[5]DRG UPL SFY17 Combined'!$A:$J,10,FALSE))</f>
        <v>Yes</v>
      </c>
      <c r="D69" s="10">
        <v>2</v>
      </c>
      <c r="E69" s="48">
        <v>1</v>
      </c>
      <c r="F69" s="49">
        <v>459124.06</v>
      </c>
      <c r="G69" s="50">
        <f>IF($E69=1,F69/$F$86,0)</f>
        <v>1.1469183868334154E-2</v>
      </c>
      <c r="H69" s="49">
        <f>IF($E69=1,ROUND(G69*($H$88+$H$89),0),0)</f>
        <v>549931</v>
      </c>
      <c r="I69" s="49"/>
      <c r="J69" s="49">
        <v>413212.61527700676</v>
      </c>
      <c r="K69" s="50">
        <f>IF($E69=1,J69/$J$86,0)</f>
        <v>1.3343204892762467E-2</v>
      </c>
      <c r="L69" s="51">
        <f>IF($E69=1,ROUND(K69*($L$88+$L$89),0),0)</f>
        <v>157795</v>
      </c>
    </row>
    <row r="70" spans="1:12" x14ac:dyDescent="0.2">
      <c r="A70" s="13" t="s">
        <v>86</v>
      </c>
      <c r="B70" s="10" t="s">
        <v>87</v>
      </c>
      <c r="C70" s="47" t="str">
        <f>IFERROR(VLOOKUP(A70,'[5]OUTPT SHOPP Cost UPL SFY2017'!$A:$F,6,FALSE),VLOOKUP(A70,'[5]DRG UPL SFY17 Combined'!$A:$J,10,FALSE))</f>
        <v>Yes</v>
      </c>
      <c r="D70" s="10">
        <v>2</v>
      </c>
      <c r="E70" s="48">
        <v>1</v>
      </c>
      <c r="F70" s="49">
        <v>617252.15</v>
      </c>
      <c r="G70" s="50">
        <f>IF($E70=1,F70/$F$86,0)</f>
        <v>1.5419314774038574E-2</v>
      </c>
      <c r="H70" s="49">
        <f>IF($E70=1,ROUND(G70*($H$88+$H$89),0),0)</f>
        <v>739334</v>
      </c>
      <c r="I70" s="49"/>
      <c r="J70" s="49">
        <v>996962.52993480675</v>
      </c>
      <c r="K70" s="50">
        <f>IF($E70=1,J70/$J$86,0)</f>
        <v>3.2193294240083166E-2</v>
      </c>
      <c r="L70" s="51">
        <f>IF($E70=1,ROUND(K70*($L$88+$L$89),0),0)</f>
        <v>380714</v>
      </c>
    </row>
    <row r="71" spans="1:12" x14ac:dyDescent="0.2">
      <c r="A71" s="13" t="s">
        <v>88</v>
      </c>
      <c r="B71" s="10" t="s">
        <v>89</v>
      </c>
      <c r="C71" s="47" t="str">
        <f>IFERROR(VLOOKUP(A71,'[5]OUTPT SHOPP Cost UPL SFY2017'!$A:$F,6,FALSE),VLOOKUP(A71,'[5]DRG UPL SFY17 Combined'!$A:$J,10,FALSE))</f>
        <v>Yes</v>
      </c>
      <c r="D71" s="10">
        <v>2</v>
      </c>
      <c r="E71" s="48">
        <v>1</v>
      </c>
      <c r="F71" s="49">
        <v>1922818.36</v>
      </c>
      <c r="G71" s="50">
        <f>IF($E71=1,F71/$F$86,0)</f>
        <v>4.8033111826569781E-2</v>
      </c>
      <c r="H71" s="49">
        <f>IF($E71=1,ROUND(G71*($H$88+$H$89),0),0)</f>
        <v>2303119</v>
      </c>
      <c r="I71" s="49"/>
      <c r="J71" s="49">
        <v>1592851.7059940337</v>
      </c>
      <c r="K71" s="50">
        <f>IF($E71=1,J71/$J$86,0)</f>
        <v>5.1435377070026496E-2</v>
      </c>
      <c r="L71" s="51">
        <f>IF($E71=1,ROUND(K71*($L$88+$L$89),0),0)</f>
        <v>608269</v>
      </c>
    </row>
    <row r="72" spans="1:12" x14ac:dyDescent="0.2">
      <c r="A72" s="13" t="s">
        <v>90</v>
      </c>
      <c r="B72" s="10" t="s">
        <v>91</v>
      </c>
      <c r="C72" s="47" t="str">
        <f>IFERROR(VLOOKUP(A72,'[5]OUTPT SHOPP Cost UPL SFY2017'!$A:$F,6,FALSE),VLOOKUP(A72,'[5]DRG UPL SFY17 Combined'!$A:$J,10,FALSE))</f>
        <v>Yes</v>
      </c>
      <c r="D72" s="10">
        <v>2</v>
      </c>
      <c r="E72" s="48">
        <v>1</v>
      </c>
      <c r="F72" s="49">
        <v>16265.44</v>
      </c>
      <c r="G72" s="50">
        <f>IF($E72=1,F72/$F$86,0)</f>
        <v>4.0632007405440063E-4</v>
      </c>
      <c r="H72" s="49">
        <f>IF($E72=1,ROUND(G72*($H$88+$H$89),0),0)</f>
        <v>19482</v>
      </c>
      <c r="I72" s="49"/>
      <c r="J72" s="49">
        <v>140223.57999999999</v>
      </c>
      <c r="K72" s="50">
        <f>IF($E72=1,J72/$J$86,0)</f>
        <v>4.5280126732877672E-3</v>
      </c>
      <c r="L72" s="51">
        <f>IF($E72=1,ROUND(K72*($L$88+$L$89),0),0)</f>
        <v>53548</v>
      </c>
    </row>
    <row r="73" spans="1:12" x14ac:dyDescent="0.2">
      <c r="A73" s="13" t="s">
        <v>92</v>
      </c>
      <c r="B73" s="10" t="s">
        <v>93</v>
      </c>
      <c r="C73" s="47" t="str">
        <f>IFERROR(VLOOKUP(A73,'[5]OUTPT SHOPP Cost UPL SFY2017'!$A:$F,6,FALSE),VLOOKUP(A73,'[5]DRG UPL SFY17 Combined'!$A:$J,10,FALSE))</f>
        <v>Yes</v>
      </c>
      <c r="D73" s="10">
        <v>2</v>
      </c>
      <c r="E73" s="48">
        <v>1</v>
      </c>
      <c r="F73" s="49">
        <v>4345911.4800000004</v>
      </c>
      <c r="G73" s="50">
        <f>IF($E73=1,F73/$F$86,0)</f>
        <v>0.10856337574559741</v>
      </c>
      <c r="H73" s="49">
        <f>IF($E73=1,ROUND(G73*($H$88+$H$89),0),0)</f>
        <v>5205458</v>
      </c>
      <c r="I73" s="49"/>
      <c r="J73" s="49">
        <v>2990910.5572620034</v>
      </c>
      <c r="K73" s="50">
        <f>IF($E73=1,J73/$J$86,0)</f>
        <v>9.6580624371111701E-2</v>
      </c>
      <c r="L73" s="51">
        <f>IF($E73=1,ROUND(K73*($L$88+$L$89),0),0)</f>
        <v>1142152</v>
      </c>
    </row>
    <row r="74" spans="1:12" x14ac:dyDescent="0.2">
      <c r="A74" s="13" t="s">
        <v>94</v>
      </c>
      <c r="B74" s="10" t="s">
        <v>95</v>
      </c>
      <c r="C74" s="47" t="str">
        <f>IFERROR(VLOOKUP(A74,'[5]OUTPT SHOPP Cost UPL SFY2017'!$A:$F,6,FALSE),VLOOKUP(A74,'[5]DRG UPL SFY17 Combined'!$A:$J,10,FALSE))</f>
        <v>Yes</v>
      </c>
      <c r="D74" s="10">
        <v>2</v>
      </c>
      <c r="E74" s="48">
        <v>1</v>
      </c>
      <c r="F74" s="49">
        <v>13380658.409999996</v>
      </c>
      <c r="G74" s="50">
        <f>IF($E74=1,F74/$F$86,0)</f>
        <v>0.33425656582593749</v>
      </c>
      <c r="H74" s="49">
        <f>IF($E74=1,ROUND(G74*($H$88+$H$89),0),0)</f>
        <v>16027122</v>
      </c>
      <c r="I74" s="49"/>
      <c r="J74" s="49">
        <v>8043299.6628606208</v>
      </c>
      <c r="K74" s="50">
        <f>IF($E74=1,J74/$J$86,0)</f>
        <v>0.25972923247633617</v>
      </c>
      <c r="L74" s="51">
        <f>IF($E74=1,ROUND(K74*($L$88+$L$89),0),0)</f>
        <v>3071530</v>
      </c>
    </row>
    <row r="75" spans="1:12" x14ac:dyDescent="0.2">
      <c r="A75" s="13" t="s">
        <v>96</v>
      </c>
      <c r="B75" s="10" t="s">
        <v>97</v>
      </c>
      <c r="C75" s="47" t="str">
        <f>IFERROR(VLOOKUP(A75,'[5]OUTPT SHOPP Cost UPL SFY2017'!$A:$F,6,FALSE),VLOOKUP(A75,'[5]DRG UPL SFY17 Combined'!$A:$J,10,FALSE))</f>
        <v>Yes</v>
      </c>
      <c r="D75" s="10">
        <v>2</v>
      </c>
      <c r="E75" s="48">
        <v>1</v>
      </c>
      <c r="F75" s="49">
        <v>3541287.9699999997</v>
      </c>
      <c r="G75" s="50">
        <f>IF($E75=1,F75/$F$86,0)</f>
        <v>8.8463416312030779E-2</v>
      </c>
      <c r="H75" s="49">
        <f>IF($E75=1,ROUND(G75*($H$88+$H$89),0),0)</f>
        <v>4241694</v>
      </c>
      <c r="I75" s="49"/>
      <c r="J75" s="49">
        <v>3260502.9609506242</v>
      </c>
      <c r="K75" s="50">
        <f>IF($E75=1,J75/$J$86,0)</f>
        <v>0.10528613467490075</v>
      </c>
      <c r="L75" s="51">
        <f>IF($E75=1,ROUND(K75*($L$88+$L$89),0),0)</f>
        <v>1245103</v>
      </c>
    </row>
    <row r="76" spans="1:12" x14ac:dyDescent="0.2">
      <c r="A76" s="13" t="s">
        <v>98</v>
      </c>
      <c r="B76" s="10" t="s">
        <v>99</v>
      </c>
      <c r="C76" s="47" t="str">
        <f>IFERROR(VLOOKUP(A76,'[5]OUTPT SHOPP Cost UPL SFY2017'!$A:$F,6,FALSE),VLOOKUP(A76,'[5]DRG UPL SFY17 Combined'!$A:$J,10,FALSE))</f>
        <v>Yes</v>
      </c>
      <c r="D76" s="10">
        <v>2</v>
      </c>
      <c r="E76" s="48">
        <v>1</v>
      </c>
      <c r="F76" s="49">
        <v>91245.62</v>
      </c>
      <c r="G76" s="50">
        <f>IF($E76=1,F76/$F$86,0)</f>
        <v>2.2793682233951062E-3</v>
      </c>
      <c r="H76" s="63">
        <v>84995.364383561653</v>
      </c>
      <c r="I76" s="63"/>
      <c r="J76" s="63">
        <v>543881.07790547644</v>
      </c>
      <c r="K76" s="64">
        <f>IF($E76=1,J76/$J$86,0)</f>
        <v>1.7562669655969483E-2</v>
      </c>
      <c r="L76" s="65">
        <v>160964.97534246577</v>
      </c>
    </row>
    <row r="77" spans="1:12" x14ac:dyDescent="0.2">
      <c r="A77" s="13" t="s">
        <v>100</v>
      </c>
      <c r="B77" s="10" t="s">
        <v>101</v>
      </c>
      <c r="C77" s="47" t="str">
        <f>IFERROR(VLOOKUP(A77,'[5]OUTPT SHOPP Cost UPL SFY2017'!$A:$F,6,FALSE),VLOOKUP(A77,'[5]DRG UPL SFY17 Combined'!$A:$J,10,FALSE))</f>
        <v>Yes</v>
      </c>
      <c r="D77" s="10">
        <v>2</v>
      </c>
      <c r="E77" s="48">
        <v>1</v>
      </c>
      <c r="F77" s="49">
        <v>66445.19</v>
      </c>
      <c r="G77" s="50">
        <f>IF($E77=1,F77/$F$86,0)</f>
        <v>1.6598391756607088E-3</v>
      </c>
      <c r="H77" s="49">
        <f>IF($E77=1,ROUND(G77*($H$88+$H$89),0),0)</f>
        <v>79587</v>
      </c>
      <c r="I77" s="49"/>
      <c r="J77" s="49">
        <v>138607.4081500246</v>
      </c>
      <c r="K77" s="50">
        <f>IF($E77=1,J77/$J$86,0)</f>
        <v>4.4758242566256086E-3</v>
      </c>
      <c r="L77" s="51">
        <f>IF($E77=1,ROUND(K77*($L$88+$L$89),0),0)</f>
        <v>52931</v>
      </c>
    </row>
    <row r="78" spans="1:12" x14ac:dyDescent="0.2">
      <c r="A78" s="13" t="s">
        <v>102</v>
      </c>
      <c r="B78" s="10" t="s">
        <v>103</v>
      </c>
      <c r="C78" s="47" t="str">
        <f>IFERROR(VLOOKUP(A78,'[5]OUTPT SHOPP Cost UPL SFY2017'!$A:$F,6,FALSE),VLOOKUP(A78,'[5]DRG UPL SFY17 Combined'!$A:$J,10,FALSE))</f>
        <v>Yes</v>
      </c>
      <c r="D78" s="10">
        <v>2</v>
      </c>
      <c r="E78" s="48">
        <v>1</v>
      </c>
      <c r="F78" s="49">
        <v>119619.08</v>
      </c>
      <c r="G78" s="50">
        <f>IF($E78=1,F78/$F$86,0)</f>
        <v>2.9881536216615889E-3</v>
      </c>
      <c r="H78" s="49">
        <f>IF($E78=1,ROUND(G78*($H$88+$H$89),0),0)</f>
        <v>143278</v>
      </c>
      <c r="I78" s="49"/>
      <c r="J78" s="49">
        <v>643954.68031876709</v>
      </c>
      <c r="K78" s="50">
        <f>IF($E78=1,J78/$J$86,0)</f>
        <v>2.0794184212857426E-2</v>
      </c>
      <c r="L78" s="51">
        <f>IF($E78=1,ROUND(K78*($L$88+$L$89),0),0)</f>
        <v>245910</v>
      </c>
    </row>
    <row r="79" spans="1:12" x14ac:dyDescent="0.2">
      <c r="A79" s="13" t="s">
        <v>104</v>
      </c>
      <c r="B79" s="10" t="s">
        <v>105</v>
      </c>
      <c r="C79" s="47" t="str">
        <f>IFERROR(VLOOKUP(A79,'[5]OUTPT SHOPP Cost UPL SFY2017'!$A:$F,6,FALSE),VLOOKUP(A79,'[5]DRG UPL SFY17 Combined'!$A:$J,10,FALSE))</f>
        <v>Yes</v>
      </c>
      <c r="D79" s="10">
        <v>2</v>
      </c>
      <c r="E79" s="48">
        <v>1</v>
      </c>
      <c r="F79" s="49">
        <v>212979.26</v>
      </c>
      <c r="G79" s="50">
        <f>IF($E79=1,F79/$F$86,0)</f>
        <v>5.3203447736582254E-3</v>
      </c>
      <c r="H79" s="49">
        <f>IF($E79=1,ROUND(G79*($H$88+$H$89),0),0)</f>
        <v>255103</v>
      </c>
      <c r="I79" s="49"/>
      <c r="J79" s="49">
        <v>270445.75307405367</v>
      </c>
      <c r="K79" s="50">
        <f>IF($E79=1,J79/$J$86,0)</f>
        <v>8.7330661316461135E-3</v>
      </c>
      <c r="L79" s="51">
        <f>IF($E79=1,ROUND(K79*($L$88+$L$89),0),0)</f>
        <v>103276</v>
      </c>
    </row>
    <row r="80" spans="1:12" ht="12" customHeight="1" x14ac:dyDescent="0.2">
      <c r="A80" s="13" t="s">
        <v>106</v>
      </c>
      <c r="B80" s="10" t="s">
        <v>215</v>
      </c>
      <c r="C80" s="47" t="str">
        <f>IFERROR(VLOOKUP(A80,'[5]OUTPT SHOPP Cost UPL SFY2017'!$A:$F,6,FALSE),VLOOKUP(A80,'[5]DRG UPL SFY17 Combined'!$A:$J,10,FALSE))</f>
        <v>Yes</v>
      </c>
      <c r="D80" s="10">
        <v>2</v>
      </c>
      <c r="E80" s="48">
        <v>1</v>
      </c>
      <c r="F80" s="49">
        <v>294517.2</v>
      </c>
      <c r="G80" s="50">
        <f>IF($E80=1,F80/$F$86,0)</f>
        <v>7.3572095506973505E-3</v>
      </c>
      <c r="H80" s="49">
        <f>IF($E80=1,ROUND(G80*($H$88+$H$89),0),0)</f>
        <v>352768</v>
      </c>
      <c r="I80" s="49"/>
      <c r="J80" s="49">
        <v>939307.68786566879</v>
      </c>
      <c r="K80" s="50">
        <f>IF($E80=1,J80/$J$86,0)</f>
        <v>3.0331539921975886E-2</v>
      </c>
      <c r="L80" s="51">
        <f>IF($E80=1,ROUND(K80*($L$88+$L$89),0),0)</f>
        <v>358698</v>
      </c>
    </row>
    <row r="81" spans="1:12" x14ac:dyDescent="0.2">
      <c r="A81" s="13" t="s">
        <v>108</v>
      </c>
      <c r="B81" s="10" t="s">
        <v>109</v>
      </c>
      <c r="C81" s="47" t="str">
        <f>IFERROR(VLOOKUP(A81,'[5]OUTPT SHOPP Cost UPL SFY2017'!$A:$F,6,FALSE),VLOOKUP(A81,'[5]DRG UPL SFY17 Combined'!$A:$J,10,FALSE))</f>
        <v>Yes</v>
      </c>
      <c r="D81" s="10">
        <v>2</v>
      </c>
      <c r="E81" s="48">
        <v>1</v>
      </c>
      <c r="F81" s="49">
        <v>15774.96</v>
      </c>
      <c r="G81" s="50">
        <f>IF($E81=1,F81/$F$86,0)</f>
        <v>3.9406760071693155E-4</v>
      </c>
      <c r="H81" s="49">
        <f>IF($E81=1,ROUND(G81*($H$88+$H$89),0),0)</f>
        <v>18895</v>
      </c>
      <c r="I81" s="49"/>
      <c r="J81" s="49">
        <v>132546.84564459813</v>
      </c>
      <c r="K81" s="50">
        <f>IF($E81=1,J81/$J$86,0)</f>
        <v>4.2801203398391188E-3</v>
      </c>
      <c r="L81" s="51">
        <f>IF($E81=1,ROUND(K81*($L$88+$L$89),0),0)</f>
        <v>50616</v>
      </c>
    </row>
    <row r="82" spans="1:12" x14ac:dyDescent="0.2">
      <c r="A82" s="13" t="s">
        <v>110</v>
      </c>
      <c r="B82" s="10" t="s">
        <v>111</v>
      </c>
      <c r="C82" s="47" t="str">
        <f>IFERROR(VLOOKUP(A82,'[5]OUTPT SHOPP Cost UPL SFY2017'!$A:$F,6,FALSE),VLOOKUP(A82,'[5]DRG UPL SFY17 Combined'!$A:$J,10,FALSE))</f>
        <v>Yes</v>
      </c>
      <c r="D82" s="10">
        <v>2</v>
      </c>
      <c r="E82" s="48">
        <v>1</v>
      </c>
      <c r="F82" s="49">
        <v>3081581.62</v>
      </c>
      <c r="G82" s="50">
        <f>IF($E82=1,F82/$F$86,0)</f>
        <v>7.6979686503597808E-2</v>
      </c>
      <c r="H82" s="49">
        <f>IF($E82=1,ROUND(G82*($H$88+$H$89),0),0)</f>
        <v>3691065</v>
      </c>
      <c r="I82" s="49"/>
      <c r="J82" s="49">
        <v>4099774.114203413</v>
      </c>
      <c r="K82" s="50">
        <f>IF($E82=1,J82/$J$86,0)</f>
        <v>0.13238735701035578</v>
      </c>
      <c r="L82" s="51">
        <f>IF($E82=1,ROUND(K82*($L$88+$L$89),0),0)</f>
        <v>1565599</v>
      </c>
    </row>
    <row r="83" spans="1:12" x14ac:dyDescent="0.2">
      <c r="A83" s="13" t="s">
        <v>112</v>
      </c>
      <c r="B83" s="10" t="s">
        <v>113</v>
      </c>
      <c r="C83" s="47" t="str">
        <f>IFERROR(VLOOKUP(A83,'[5]OUTPT SHOPP Cost UPL SFY2017'!$A:$F,6,FALSE),VLOOKUP(A83,'[5]DRG UPL SFY17 Combined'!$A:$J,10,FALSE))</f>
        <v>Yes</v>
      </c>
      <c r="D83" s="10">
        <v>2</v>
      </c>
      <c r="E83" s="48">
        <v>1</v>
      </c>
      <c r="F83" s="49">
        <v>1652268.3800000001</v>
      </c>
      <c r="G83" s="50">
        <f>IF($E83=1,F83/$F$86,0)</f>
        <v>4.1274617257162707E-2</v>
      </c>
      <c r="H83" s="49">
        <f>IF($E83=1,ROUND(G83*($H$88+$H$89),0),0)</f>
        <v>1979059</v>
      </c>
      <c r="I83" s="49"/>
      <c r="J83" s="49">
        <v>769102.06056136522</v>
      </c>
      <c r="K83" s="50">
        <f>IF($E83=1,J83/$J$86,0)</f>
        <v>2.4835365615922787E-2</v>
      </c>
      <c r="L83" s="51">
        <f>IF($E83=1,ROUND(K83*($L$88+$L$89),0),0)</f>
        <v>293700</v>
      </c>
    </row>
    <row r="84" spans="1:12" x14ac:dyDescent="0.2">
      <c r="A84" s="2"/>
      <c r="C84" s="47"/>
      <c r="E84" s="48"/>
      <c r="F84" s="49"/>
      <c r="G84" s="50"/>
      <c r="H84" s="49"/>
      <c r="I84" s="49"/>
      <c r="J84" s="49"/>
      <c r="K84" s="50"/>
      <c r="L84" s="51"/>
    </row>
    <row r="85" spans="1:12" x14ac:dyDescent="0.2">
      <c r="A85" s="2"/>
      <c r="E85" s="62"/>
      <c r="F85" s="63"/>
      <c r="G85" s="50"/>
      <c r="H85" s="49"/>
      <c r="I85" s="49"/>
      <c r="J85" s="49"/>
      <c r="K85" s="50"/>
      <c r="L85" s="51"/>
    </row>
    <row r="86" spans="1:12" x14ac:dyDescent="0.2">
      <c r="A86" s="2"/>
      <c r="E86" s="48"/>
      <c r="F86" s="63">
        <f>SUM(F66:F83)</f>
        <v>40031101.18999999</v>
      </c>
      <c r="G86" s="64">
        <f>SUM(G66:G85)</f>
        <v>1.0000000000000002</v>
      </c>
      <c r="H86" s="72">
        <f>SUM(H66:H84)</f>
        <v>47924266.364383563</v>
      </c>
      <c r="I86" s="49"/>
      <c r="J86" s="63">
        <f>SUM(J66:J83)</f>
        <v>30968018.448186971</v>
      </c>
      <c r="K86" s="50">
        <f>SUM(K66:K84)</f>
        <v>1.0000000000000002</v>
      </c>
      <c r="L86" s="49">
        <f>SUM(L66:L84)</f>
        <v>11779163.975342466</v>
      </c>
    </row>
    <row r="87" spans="1:12" x14ac:dyDescent="0.2">
      <c r="A87" s="2"/>
      <c r="E87" s="48"/>
      <c r="F87" s="63"/>
      <c r="G87" s="63"/>
      <c r="H87" s="63"/>
      <c r="I87" s="63"/>
      <c r="J87" s="63"/>
    </row>
    <row r="88" spans="1:12" x14ac:dyDescent="0.2">
      <c r="A88" s="2"/>
      <c r="E88" s="48"/>
      <c r="F88" s="63"/>
      <c r="G88" s="68" t="s">
        <v>190</v>
      </c>
      <c r="H88" s="70">
        <f>H1*'[5]UPL Gap Summary sfy17'!D19</f>
        <v>47924266.341854125</v>
      </c>
      <c r="I88" s="63"/>
      <c r="J88" s="37"/>
      <c r="K88" s="74" t="s">
        <v>191</v>
      </c>
      <c r="L88" s="71">
        <f>L1*'[5]UPL Gap Summary sfy17'!F19</f>
        <v>11779165.126960801</v>
      </c>
    </row>
    <row r="89" spans="1:12" x14ac:dyDescent="0.2">
      <c r="A89" s="2"/>
      <c r="E89" s="48"/>
      <c r="F89" s="63"/>
      <c r="G89" s="68" t="s">
        <v>195</v>
      </c>
      <c r="H89" s="70">
        <f>24240.98+55</f>
        <v>24295.98</v>
      </c>
      <c r="I89" s="63"/>
      <c r="J89" s="37"/>
      <c r="K89" s="74" t="s">
        <v>195</v>
      </c>
      <c r="L89" s="71">
        <f>45908.15+808.15+13</f>
        <v>46729.3</v>
      </c>
    </row>
    <row r="90" spans="1:12" x14ac:dyDescent="0.2">
      <c r="A90" s="10"/>
      <c r="D90" s="36"/>
      <c r="E90" s="48"/>
      <c r="F90" s="63"/>
      <c r="G90" s="63"/>
      <c r="H90" s="63"/>
      <c r="I90" s="63"/>
      <c r="K90" s="63"/>
      <c r="L90" s="51"/>
    </row>
    <row r="91" spans="1:12" x14ac:dyDescent="0.2">
      <c r="A91" s="2"/>
      <c r="E91" s="48"/>
      <c r="F91" s="63"/>
      <c r="G91" s="63"/>
      <c r="H91" s="63"/>
      <c r="I91" s="63"/>
      <c r="J91" s="63"/>
    </row>
    <row r="92" spans="1:12" x14ac:dyDescent="0.2">
      <c r="A92" s="2"/>
      <c r="E92" s="48"/>
      <c r="F92" s="63"/>
      <c r="G92" s="63"/>
      <c r="H92" s="63"/>
      <c r="I92" s="63"/>
      <c r="J92" s="63"/>
    </row>
    <row r="99" spans="2:10" x14ac:dyDescent="0.2">
      <c r="B99" s="25"/>
      <c r="C99" s="25"/>
      <c r="D99" s="25"/>
      <c r="E99" s="73"/>
      <c r="F99" s="49"/>
      <c r="G99" s="49"/>
      <c r="H99" s="49"/>
      <c r="I99" s="49"/>
      <c r="J99" s="49"/>
    </row>
    <row r="100" spans="2:10" x14ac:dyDescent="0.2">
      <c r="B100" s="25"/>
      <c r="C100" s="25"/>
      <c r="D100" s="25"/>
      <c r="E100" s="73"/>
    </row>
    <row r="101" spans="2:10" x14ac:dyDescent="0.2">
      <c r="B101" s="25"/>
      <c r="C101" s="25"/>
      <c r="D101" s="25"/>
      <c r="E101" s="73"/>
    </row>
    <row r="102" spans="2:10" x14ac:dyDescent="0.2">
      <c r="B102" s="25"/>
      <c r="C102" s="25"/>
      <c r="D102" s="25"/>
      <c r="E102" s="73"/>
    </row>
    <row r="103" spans="2:10" x14ac:dyDescent="0.2">
      <c r="B103" s="25"/>
      <c r="C103" s="25"/>
      <c r="D103" s="25"/>
      <c r="E103" s="73"/>
    </row>
    <row r="104" spans="2:10" x14ac:dyDescent="0.2">
      <c r="B104" s="25"/>
      <c r="C104" s="25"/>
      <c r="D104" s="25"/>
      <c r="E104" s="73"/>
    </row>
    <row r="105" spans="2:10" x14ac:dyDescent="0.2">
      <c r="B105" s="25"/>
      <c r="C105" s="25"/>
      <c r="D105" s="25"/>
      <c r="E105" s="73"/>
    </row>
    <row r="106" spans="2:10" x14ac:dyDescent="0.2">
      <c r="B106" s="25"/>
      <c r="C106" s="25"/>
      <c r="D106" s="25"/>
      <c r="E106" s="73"/>
    </row>
    <row r="107" spans="2:10" x14ac:dyDescent="0.2">
      <c r="B107" s="25"/>
      <c r="C107" s="25"/>
      <c r="D107" s="25"/>
      <c r="E107" s="73"/>
    </row>
    <row r="108" spans="2:10" x14ac:dyDescent="0.2">
      <c r="E108" s="73"/>
    </row>
    <row r="109" spans="2:10" x14ac:dyDescent="0.2">
      <c r="E109" s="37"/>
    </row>
    <row r="119" spans="1:12" s="38" customFormat="1" x14ac:dyDescent="0.2">
      <c r="A119" s="25"/>
      <c r="B119" s="10"/>
      <c r="C119" s="10"/>
      <c r="D119" s="10"/>
      <c r="F119" s="25"/>
      <c r="G119" s="25"/>
      <c r="H119" s="25"/>
      <c r="I119" s="25"/>
      <c r="J119" s="25"/>
      <c r="K119" s="25"/>
      <c r="L119" s="25"/>
    </row>
    <row r="120" spans="1:12" s="38" customFormat="1" x14ac:dyDescent="0.2">
      <c r="A120" s="25"/>
      <c r="B120" s="10"/>
      <c r="C120" s="10"/>
      <c r="D120" s="10"/>
      <c r="F120" s="25"/>
      <c r="G120" s="25"/>
      <c r="H120" s="25"/>
      <c r="I120" s="25"/>
      <c r="J120" s="25"/>
      <c r="K120" s="25"/>
      <c r="L120" s="25"/>
    </row>
    <row r="121" spans="1:12" s="38" customFormat="1" x14ac:dyDescent="0.2">
      <c r="A121" s="25"/>
      <c r="B121" s="10"/>
      <c r="C121" s="10"/>
      <c r="D121" s="10"/>
      <c r="F121" s="25"/>
      <c r="G121" s="25"/>
      <c r="H121" s="25"/>
      <c r="I121" s="25"/>
      <c r="J121" s="25"/>
      <c r="K121" s="25"/>
      <c r="L121" s="25"/>
    </row>
    <row r="122" spans="1:12" s="38" customFormat="1" x14ac:dyDescent="0.2">
      <c r="A122" s="25"/>
      <c r="B122" s="10"/>
      <c r="C122" s="10"/>
      <c r="D122" s="10"/>
      <c r="F122" s="25"/>
      <c r="G122" s="25"/>
      <c r="H122" s="25"/>
      <c r="I122" s="25"/>
      <c r="J122" s="25"/>
      <c r="K122" s="25"/>
      <c r="L122" s="25"/>
    </row>
    <row r="123" spans="1:12" s="38" customFormat="1" x14ac:dyDescent="0.2">
      <c r="A123" s="25"/>
      <c r="B123" s="10"/>
      <c r="C123" s="10"/>
      <c r="D123" s="10"/>
      <c r="F123" s="25"/>
      <c r="G123" s="25"/>
      <c r="H123" s="25"/>
      <c r="I123" s="25"/>
      <c r="J123" s="25"/>
      <c r="K123" s="25"/>
      <c r="L123" s="25"/>
    </row>
    <row r="124" spans="1:12" s="38" customFormat="1" x14ac:dyDescent="0.2">
      <c r="A124" s="25"/>
      <c r="B124" s="10"/>
      <c r="C124" s="10"/>
      <c r="D124" s="10"/>
      <c r="F124" s="25"/>
      <c r="G124" s="25"/>
      <c r="H124" s="25"/>
      <c r="I124" s="25"/>
      <c r="J124" s="25"/>
      <c r="K124" s="25"/>
      <c r="L124" s="25"/>
    </row>
    <row r="125" spans="1:12" s="38" customFormat="1" x14ac:dyDescent="0.2">
      <c r="A125" s="25"/>
      <c r="B125" s="10"/>
      <c r="C125" s="10"/>
      <c r="D125" s="10"/>
      <c r="F125" s="25"/>
      <c r="G125" s="25"/>
      <c r="H125" s="25"/>
      <c r="I125" s="25"/>
      <c r="J125" s="25"/>
      <c r="K125" s="25"/>
      <c r="L125" s="25"/>
    </row>
    <row r="126" spans="1:12" s="38" customFormat="1" x14ac:dyDescent="0.2">
      <c r="A126" s="25"/>
      <c r="B126" s="10"/>
      <c r="C126" s="10"/>
      <c r="D126" s="10"/>
      <c r="F126" s="25"/>
      <c r="G126" s="25"/>
      <c r="H126" s="25"/>
      <c r="I126" s="25"/>
      <c r="J126" s="25"/>
      <c r="K126" s="25"/>
      <c r="L126" s="25"/>
    </row>
    <row r="127" spans="1:12" s="38" customFormat="1" x14ac:dyDescent="0.2">
      <c r="A127" s="25"/>
      <c r="B127" s="10"/>
      <c r="C127" s="10"/>
      <c r="D127" s="10"/>
      <c r="F127" s="25"/>
      <c r="G127" s="25"/>
      <c r="H127" s="25"/>
      <c r="I127" s="25"/>
      <c r="J127" s="25"/>
      <c r="K127" s="25"/>
      <c r="L127" s="25"/>
    </row>
    <row r="128" spans="1:12" s="38" customFormat="1" x14ac:dyDescent="0.2">
      <c r="A128" s="25"/>
      <c r="B128" s="10"/>
      <c r="C128" s="10"/>
      <c r="D128" s="10"/>
      <c r="F128" s="25"/>
      <c r="G128" s="25"/>
      <c r="H128" s="25"/>
      <c r="I128" s="25"/>
      <c r="J128" s="25"/>
      <c r="K128" s="25"/>
      <c r="L128" s="25"/>
    </row>
    <row r="129" spans="1:12" s="38" customFormat="1" x14ac:dyDescent="0.2">
      <c r="A129" s="25"/>
      <c r="B129" s="10"/>
      <c r="C129" s="10"/>
      <c r="D129" s="10"/>
      <c r="F129" s="25"/>
      <c r="G129" s="25"/>
      <c r="H129" s="25"/>
      <c r="I129" s="25"/>
      <c r="J129" s="25"/>
      <c r="K129" s="25"/>
      <c r="L129" s="25"/>
    </row>
    <row r="130" spans="1:12" s="38" customFormat="1" x14ac:dyDescent="0.2">
      <c r="A130" s="25"/>
      <c r="B130" s="10"/>
      <c r="C130" s="10"/>
      <c r="D130" s="10"/>
      <c r="F130" s="25"/>
      <c r="G130" s="25"/>
      <c r="H130" s="25"/>
      <c r="I130" s="25"/>
      <c r="J130" s="25"/>
      <c r="K130" s="25"/>
      <c r="L130" s="25"/>
    </row>
    <row r="131" spans="1:12" s="38" customFormat="1" x14ac:dyDescent="0.2">
      <c r="A131" s="25"/>
      <c r="B131" s="10"/>
      <c r="C131" s="10"/>
      <c r="D131" s="10"/>
      <c r="F131" s="25"/>
      <c r="G131" s="25"/>
      <c r="H131" s="25"/>
      <c r="I131" s="25"/>
      <c r="J131" s="25"/>
      <c r="K131" s="25"/>
      <c r="L131" s="25"/>
    </row>
    <row r="132" spans="1:12" s="38" customFormat="1" x14ac:dyDescent="0.2">
      <c r="A132" s="25"/>
      <c r="B132" s="10"/>
      <c r="C132" s="10"/>
      <c r="D132" s="10"/>
      <c r="F132" s="25"/>
      <c r="G132" s="25"/>
      <c r="H132" s="25"/>
      <c r="I132" s="25"/>
      <c r="J132" s="25"/>
      <c r="K132" s="25"/>
      <c r="L132" s="25"/>
    </row>
    <row r="133" spans="1:12" s="38" customFormat="1" x14ac:dyDescent="0.2">
      <c r="A133" s="25"/>
      <c r="B133" s="10"/>
      <c r="C133" s="10"/>
      <c r="D133" s="10"/>
      <c r="F133" s="25"/>
      <c r="G133" s="25"/>
      <c r="H133" s="25"/>
      <c r="I133" s="25"/>
      <c r="J133" s="25"/>
      <c r="K133" s="25"/>
      <c r="L133" s="25"/>
    </row>
    <row r="134" spans="1:12" s="38" customFormat="1" x14ac:dyDescent="0.2">
      <c r="A134" s="25"/>
      <c r="B134" s="10"/>
      <c r="C134" s="10"/>
      <c r="D134" s="10"/>
      <c r="F134" s="25"/>
      <c r="G134" s="25"/>
      <c r="H134" s="25"/>
      <c r="I134" s="25"/>
      <c r="J134" s="25"/>
      <c r="K134" s="25"/>
      <c r="L134" s="25"/>
    </row>
    <row r="135" spans="1:12" s="38" customFormat="1" x14ac:dyDescent="0.2">
      <c r="A135" s="25"/>
      <c r="B135" s="10"/>
      <c r="C135" s="10"/>
      <c r="D135" s="10"/>
      <c r="F135" s="25"/>
      <c r="G135" s="25"/>
      <c r="H135" s="25"/>
      <c r="I135" s="25"/>
      <c r="J135" s="25"/>
      <c r="K135" s="25"/>
      <c r="L135" s="25"/>
    </row>
    <row r="136" spans="1:12" s="38" customFormat="1" x14ac:dyDescent="0.2">
      <c r="A136" s="25"/>
      <c r="B136" s="10"/>
      <c r="C136" s="10"/>
      <c r="D136" s="10"/>
      <c r="F136" s="25"/>
      <c r="G136" s="25"/>
      <c r="H136" s="25"/>
      <c r="I136" s="25"/>
      <c r="J136" s="25"/>
      <c r="K136" s="25"/>
      <c r="L136" s="25"/>
    </row>
    <row r="137" spans="1:12" s="38" customFormat="1" x14ac:dyDescent="0.2">
      <c r="A137" s="25"/>
      <c r="B137" s="10"/>
      <c r="C137" s="10"/>
      <c r="D137" s="10"/>
      <c r="F137" s="25"/>
      <c r="G137" s="25"/>
      <c r="H137" s="25"/>
      <c r="I137" s="25"/>
      <c r="J137" s="25"/>
      <c r="K137" s="25"/>
      <c r="L137" s="25"/>
    </row>
    <row r="138" spans="1:12" s="38" customFormat="1" x14ac:dyDescent="0.2">
      <c r="A138" s="25"/>
      <c r="B138" s="10"/>
      <c r="C138" s="10"/>
      <c r="D138" s="10"/>
      <c r="F138" s="25"/>
      <c r="G138" s="25"/>
      <c r="H138" s="25"/>
      <c r="I138" s="25"/>
      <c r="J138" s="25"/>
      <c r="K138" s="25"/>
      <c r="L138" s="25"/>
    </row>
    <row r="139" spans="1:12" s="38" customFormat="1" x14ac:dyDescent="0.2">
      <c r="A139" s="25"/>
      <c r="B139" s="10"/>
      <c r="C139" s="10"/>
      <c r="D139" s="10"/>
      <c r="F139" s="25"/>
      <c r="G139" s="25"/>
      <c r="H139" s="25"/>
      <c r="I139" s="25"/>
      <c r="J139" s="25"/>
      <c r="K139" s="25"/>
      <c r="L139" s="25"/>
    </row>
    <row r="140" spans="1:12" s="38" customFormat="1" x14ac:dyDescent="0.2">
      <c r="A140" s="25"/>
      <c r="B140" s="10"/>
      <c r="C140" s="10"/>
      <c r="D140" s="10"/>
      <c r="F140" s="25"/>
      <c r="G140" s="25"/>
      <c r="H140" s="25"/>
      <c r="I140" s="25"/>
      <c r="J140" s="25"/>
      <c r="K140" s="25"/>
      <c r="L140" s="25"/>
    </row>
    <row r="141" spans="1:12" s="38" customFormat="1" x14ac:dyDescent="0.2">
      <c r="A141" s="25"/>
      <c r="B141" s="10"/>
      <c r="C141" s="10"/>
      <c r="D141" s="10"/>
      <c r="F141" s="25"/>
      <c r="G141" s="25"/>
      <c r="H141" s="25"/>
      <c r="I141" s="25"/>
      <c r="J141" s="25"/>
      <c r="K141" s="25"/>
      <c r="L141" s="25"/>
    </row>
    <row r="142" spans="1:12" s="38" customFormat="1" x14ac:dyDescent="0.2">
      <c r="A142" s="25"/>
      <c r="B142" s="10"/>
      <c r="C142" s="10"/>
      <c r="D142" s="10"/>
      <c r="F142" s="25"/>
      <c r="G142" s="25"/>
      <c r="H142" s="25"/>
      <c r="I142" s="25"/>
      <c r="J142" s="25"/>
      <c r="K142" s="25"/>
      <c r="L142" s="25"/>
    </row>
    <row r="143" spans="1:12" s="38" customFormat="1" x14ac:dyDescent="0.2">
      <c r="A143" s="25"/>
      <c r="B143" s="10"/>
      <c r="C143" s="10"/>
      <c r="D143" s="10"/>
      <c r="F143" s="25"/>
      <c r="G143" s="25"/>
      <c r="H143" s="25"/>
      <c r="I143" s="25"/>
      <c r="J143" s="25"/>
      <c r="K143" s="25"/>
      <c r="L143" s="25"/>
    </row>
    <row r="144" spans="1:12" s="38" customFormat="1" x14ac:dyDescent="0.2">
      <c r="A144" s="25"/>
      <c r="B144" s="10"/>
      <c r="C144" s="10"/>
      <c r="D144" s="10"/>
      <c r="F144" s="25"/>
      <c r="G144" s="25"/>
      <c r="H144" s="25"/>
      <c r="I144" s="25"/>
      <c r="J144" s="25"/>
      <c r="K144" s="25"/>
      <c r="L144" s="25"/>
    </row>
    <row r="145" spans="1:12" s="38" customFormat="1" x14ac:dyDescent="0.2">
      <c r="A145" s="25"/>
      <c r="B145" s="10"/>
      <c r="C145" s="10"/>
      <c r="D145" s="10"/>
      <c r="F145" s="25"/>
      <c r="G145" s="25"/>
      <c r="H145" s="25"/>
      <c r="I145" s="25"/>
      <c r="J145" s="25"/>
      <c r="K145" s="25"/>
      <c r="L145" s="25"/>
    </row>
    <row r="146" spans="1:12" s="38" customFormat="1" x14ac:dyDescent="0.2">
      <c r="A146" s="25"/>
      <c r="B146" s="10"/>
      <c r="C146" s="10"/>
      <c r="D146" s="10"/>
      <c r="F146" s="25"/>
      <c r="G146" s="25"/>
      <c r="H146" s="25"/>
      <c r="I146" s="25"/>
      <c r="J146" s="25"/>
      <c r="K146" s="25"/>
      <c r="L146" s="25"/>
    </row>
    <row r="147" spans="1:12" s="38" customFormat="1" x14ac:dyDescent="0.2">
      <c r="A147" s="25"/>
      <c r="B147" s="10"/>
      <c r="C147" s="10"/>
      <c r="D147" s="10"/>
      <c r="F147" s="25"/>
      <c r="G147" s="25"/>
      <c r="H147" s="25"/>
      <c r="I147" s="25"/>
      <c r="J147" s="25"/>
      <c r="K147" s="25"/>
      <c r="L147" s="25"/>
    </row>
    <row r="148" spans="1:12" s="38" customFormat="1" x14ac:dyDescent="0.2">
      <c r="A148" s="25"/>
      <c r="B148" s="10"/>
      <c r="C148" s="10"/>
      <c r="D148" s="10"/>
      <c r="F148" s="25"/>
      <c r="G148" s="25"/>
      <c r="H148" s="25"/>
      <c r="I148" s="25"/>
      <c r="J148" s="25"/>
      <c r="K148" s="25"/>
      <c r="L148" s="25"/>
    </row>
    <row r="149" spans="1:12" s="38" customFormat="1" x14ac:dyDescent="0.2">
      <c r="A149" s="25"/>
      <c r="B149" s="10"/>
      <c r="C149" s="10"/>
      <c r="D149" s="10"/>
      <c r="F149" s="25"/>
      <c r="G149" s="25"/>
      <c r="H149" s="25"/>
      <c r="I149" s="25"/>
      <c r="J149" s="25"/>
      <c r="K149" s="25"/>
      <c r="L149" s="25"/>
    </row>
    <row r="150" spans="1:12" s="38" customFormat="1" x14ac:dyDescent="0.2">
      <c r="A150" s="25"/>
      <c r="B150" s="10"/>
      <c r="C150" s="10"/>
      <c r="D150" s="10"/>
      <c r="F150" s="25"/>
      <c r="G150" s="25"/>
      <c r="H150" s="25"/>
      <c r="I150" s="25"/>
      <c r="J150" s="25"/>
      <c r="K150" s="25"/>
      <c r="L150" s="25"/>
    </row>
    <row r="151" spans="1:12" s="38" customFormat="1" x14ac:dyDescent="0.2">
      <c r="A151" s="25"/>
      <c r="B151" s="10"/>
      <c r="C151" s="10"/>
      <c r="D151" s="10"/>
      <c r="F151" s="25"/>
      <c r="G151" s="25"/>
      <c r="H151" s="25"/>
      <c r="I151" s="25"/>
      <c r="J151" s="25"/>
      <c r="K151" s="25"/>
      <c r="L151" s="25"/>
    </row>
    <row r="152" spans="1:12" s="38" customFormat="1" x14ac:dyDescent="0.2">
      <c r="A152" s="25"/>
      <c r="B152" s="10"/>
      <c r="C152" s="10"/>
      <c r="D152" s="10"/>
      <c r="F152" s="25"/>
      <c r="G152" s="25"/>
      <c r="H152" s="25"/>
      <c r="I152" s="25"/>
      <c r="J152" s="25"/>
      <c r="K152" s="25"/>
      <c r="L152" s="25"/>
    </row>
    <row r="153" spans="1:12" s="38" customFormat="1" x14ac:dyDescent="0.2">
      <c r="A153" s="25"/>
      <c r="B153" s="10"/>
      <c r="C153" s="10"/>
      <c r="D153" s="10"/>
      <c r="F153" s="25"/>
      <c r="G153" s="25"/>
      <c r="H153" s="25"/>
      <c r="I153" s="25"/>
      <c r="J153" s="25"/>
      <c r="K153" s="25"/>
      <c r="L153" s="25"/>
    </row>
    <row r="154" spans="1:12" s="38" customFormat="1" x14ac:dyDescent="0.2">
      <c r="A154" s="25"/>
      <c r="B154" s="10"/>
      <c r="C154" s="10"/>
      <c r="D154" s="10"/>
      <c r="F154" s="25"/>
      <c r="G154" s="25"/>
      <c r="H154" s="25"/>
      <c r="I154" s="25"/>
      <c r="J154" s="25"/>
      <c r="K154" s="25"/>
      <c r="L154" s="25"/>
    </row>
    <row r="155" spans="1:12" s="38" customFormat="1" x14ac:dyDescent="0.2">
      <c r="A155" s="25"/>
      <c r="B155" s="10"/>
      <c r="C155" s="10"/>
      <c r="D155" s="10"/>
      <c r="F155" s="25"/>
      <c r="G155" s="25"/>
      <c r="H155" s="25"/>
      <c r="I155" s="25"/>
      <c r="J155" s="25"/>
      <c r="K155" s="25"/>
      <c r="L155" s="25"/>
    </row>
    <row r="156" spans="1:12" s="38" customFormat="1" x14ac:dyDescent="0.2">
      <c r="A156" s="25"/>
      <c r="B156" s="10"/>
      <c r="C156" s="10"/>
      <c r="D156" s="10"/>
      <c r="F156" s="25"/>
      <c r="G156" s="25"/>
      <c r="H156" s="25"/>
      <c r="I156" s="25"/>
      <c r="J156" s="25"/>
      <c r="K156" s="25"/>
      <c r="L156" s="25"/>
    </row>
    <row r="157" spans="1:12" s="38" customFormat="1" x14ac:dyDescent="0.2">
      <c r="A157" s="25"/>
      <c r="B157" s="10"/>
      <c r="C157" s="10"/>
      <c r="D157" s="10"/>
      <c r="F157" s="25"/>
      <c r="G157" s="25"/>
      <c r="H157" s="25"/>
      <c r="I157" s="25"/>
      <c r="J157" s="25"/>
      <c r="K157" s="25"/>
      <c r="L157" s="25"/>
    </row>
    <row r="158" spans="1:12" s="38" customFormat="1" x14ac:dyDescent="0.2">
      <c r="A158" s="25"/>
      <c r="B158" s="10"/>
      <c r="C158" s="10"/>
      <c r="D158" s="10"/>
      <c r="F158" s="25"/>
      <c r="G158" s="25"/>
      <c r="H158" s="25"/>
      <c r="I158" s="25"/>
      <c r="J158" s="25"/>
      <c r="K158" s="25"/>
      <c r="L158" s="25"/>
    </row>
    <row r="159" spans="1:12" s="38" customFormat="1" x14ac:dyDescent="0.2">
      <c r="A159" s="25"/>
      <c r="B159" s="10"/>
      <c r="C159" s="10"/>
      <c r="D159" s="10"/>
      <c r="F159" s="25"/>
      <c r="G159" s="25"/>
      <c r="H159" s="25"/>
      <c r="I159" s="25"/>
      <c r="J159" s="25"/>
      <c r="K159" s="25"/>
      <c r="L159" s="25"/>
    </row>
    <row r="160" spans="1:12" s="38" customFormat="1" x14ac:dyDescent="0.2">
      <c r="A160" s="25"/>
      <c r="B160" s="10"/>
      <c r="C160" s="10"/>
      <c r="D160" s="10"/>
      <c r="F160" s="25"/>
      <c r="G160" s="25"/>
      <c r="H160" s="25"/>
      <c r="I160" s="25"/>
      <c r="J160" s="25"/>
      <c r="K160" s="25"/>
      <c r="L160" s="25"/>
    </row>
    <row r="161" spans="1:12" s="38" customFormat="1" x14ac:dyDescent="0.2">
      <c r="A161" s="25"/>
      <c r="B161" s="10"/>
      <c r="C161" s="10"/>
      <c r="D161" s="10"/>
      <c r="F161" s="25"/>
      <c r="G161" s="25"/>
      <c r="H161" s="25"/>
      <c r="I161" s="25"/>
      <c r="J161" s="25"/>
      <c r="K161" s="25"/>
      <c r="L161" s="25"/>
    </row>
    <row r="162" spans="1:12" s="38" customFormat="1" x14ac:dyDescent="0.2">
      <c r="A162" s="25"/>
      <c r="B162" s="10"/>
      <c r="C162" s="10"/>
      <c r="D162" s="10"/>
      <c r="F162" s="25"/>
      <c r="G162" s="25"/>
      <c r="H162" s="25"/>
      <c r="I162" s="25"/>
      <c r="J162" s="25"/>
      <c r="K162" s="25"/>
      <c r="L162" s="25"/>
    </row>
    <row r="163" spans="1:12" s="38" customFormat="1" x14ac:dyDescent="0.2">
      <c r="A163" s="25"/>
      <c r="B163" s="10"/>
      <c r="C163" s="10"/>
      <c r="D163" s="10"/>
      <c r="F163" s="25"/>
      <c r="G163" s="25"/>
      <c r="H163" s="25"/>
      <c r="I163" s="25"/>
      <c r="J163" s="25"/>
      <c r="K163" s="25"/>
      <c r="L163" s="25"/>
    </row>
    <row r="164" spans="1:12" s="38" customFormat="1" x14ac:dyDescent="0.2">
      <c r="A164" s="25"/>
      <c r="B164" s="10"/>
      <c r="C164" s="10"/>
      <c r="D164" s="10"/>
      <c r="F164" s="25"/>
      <c r="G164" s="25"/>
      <c r="H164" s="25"/>
      <c r="I164" s="25"/>
      <c r="J164" s="25"/>
      <c r="K164" s="25"/>
      <c r="L164" s="25"/>
    </row>
    <row r="165" spans="1:12" s="38" customFormat="1" x14ac:dyDescent="0.2">
      <c r="A165" s="25"/>
      <c r="B165" s="10"/>
      <c r="C165" s="10"/>
      <c r="D165" s="10"/>
      <c r="F165" s="25"/>
      <c r="G165" s="25"/>
      <c r="H165" s="25"/>
      <c r="I165" s="25"/>
      <c r="J165" s="25"/>
      <c r="K165" s="25"/>
      <c r="L165" s="25"/>
    </row>
    <row r="166" spans="1:12" s="38" customFormat="1" x14ac:dyDescent="0.2">
      <c r="A166" s="25"/>
      <c r="B166" s="10"/>
      <c r="C166" s="10"/>
      <c r="D166" s="10"/>
      <c r="F166" s="25"/>
      <c r="G166" s="25"/>
      <c r="H166" s="25"/>
      <c r="I166" s="25"/>
      <c r="J166" s="25"/>
      <c r="K166" s="25"/>
      <c r="L166" s="25"/>
    </row>
    <row r="167" spans="1:12" s="38" customFormat="1" x14ac:dyDescent="0.2">
      <c r="A167" s="25"/>
      <c r="B167" s="10"/>
      <c r="C167" s="10"/>
      <c r="D167" s="10"/>
      <c r="F167" s="25"/>
      <c r="G167" s="25"/>
      <c r="H167" s="25"/>
      <c r="I167" s="25"/>
      <c r="J167" s="25"/>
      <c r="K167" s="25"/>
      <c r="L167" s="25"/>
    </row>
    <row r="168" spans="1:12" s="38" customFormat="1" x14ac:dyDescent="0.2">
      <c r="A168" s="25"/>
      <c r="B168" s="10"/>
      <c r="C168" s="10"/>
      <c r="D168" s="10"/>
      <c r="F168" s="25"/>
      <c r="G168" s="25"/>
      <c r="H168" s="25"/>
      <c r="I168" s="25"/>
      <c r="J168" s="25"/>
      <c r="K168" s="25"/>
      <c r="L168" s="25"/>
    </row>
    <row r="169" spans="1:12" s="38" customFormat="1" x14ac:dyDescent="0.2">
      <c r="A169" s="25"/>
      <c r="B169" s="10"/>
      <c r="C169" s="10"/>
      <c r="D169" s="10"/>
      <c r="F169" s="25"/>
      <c r="G169" s="25"/>
      <c r="H169" s="25"/>
      <c r="I169" s="25"/>
      <c r="J169" s="25"/>
      <c r="K169" s="25"/>
      <c r="L169" s="25"/>
    </row>
    <row r="170" spans="1:12" s="38" customFormat="1" x14ac:dyDescent="0.2">
      <c r="A170" s="25"/>
      <c r="B170" s="10"/>
      <c r="C170" s="10"/>
      <c r="D170" s="10"/>
      <c r="F170" s="25"/>
      <c r="G170" s="25"/>
      <c r="H170" s="25"/>
      <c r="I170" s="25"/>
      <c r="J170" s="25"/>
      <c r="K170" s="25"/>
      <c r="L170" s="25"/>
    </row>
    <row r="171" spans="1:12" s="38" customFormat="1" x14ac:dyDescent="0.2">
      <c r="A171" s="25"/>
      <c r="B171" s="10"/>
      <c r="C171" s="10"/>
      <c r="D171" s="10"/>
      <c r="F171" s="25"/>
      <c r="G171" s="25"/>
      <c r="H171" s="25"/>
      <c r="I171" s="25"/>
      <c r="J171" s="25"/>
      <c r="K171" s="25"/>
      <c r="L171" s="25"/>
    </row>
    <row r="172" spans="1:12" s="38" customFormat="1" x14ac:dyDescent="0.2">
      <c r="A172" s="25"/>
      <c r="B172" s="10"/>
      <c r="C172" s="10"/>
      <c r="D172" s="10"/>
      <c r="F172" s="25"/>
      <c r="G172" s="25"/>
      <c r="H172" s="25"/>
      <c r="I172" s="25"/>
      <c r="J172" s="25"/>
      <c r="K172" s="25"/>
      <c r="L172" s="25"/>
    </row>
    <row r="173" spans="1:12" s="38" customFormat="1" x14ac:dyDescent="0.2">
      <c r="A173" s="25"/>
      <c r="B173" s="10"/>
      <c r="C173" s="10"/>
      <c r="D173" s="10"/>
      <c r="F173" s="25"/>
      <c r="G173" s="25"/>
      <c r="H173" s="25"/>
      <c r="I173" s="25"/>
      <c r="J173" s="25"/>
      <c r="K173" s="25"/>
      <c r="L173" s="25"/>
    </row>
    <row r="174" spans="1:12" s="38" customFormat="1" x14ac:dyDescent="0.2">
      <c r="A174" s="25"/>
      <c r="B174" s="10"/>
      <c r="C174" s="10"/>
      <c r="D174" s="10"/>
      <c r="F174" s="25"/>
      <c r="G174" s="25"/>
      <c r="H174" s="25"/>
      <c r="I174" s="25"/>
      <c r="J174" s="25"/>
      <c r="K174" s="25"/>
      <c r="L174" s="25"/>
    </row>
    <row r="175" spans="1:12" s="38" customFormat="1" x14ac:dyDescent="0.2">
      <c r="A175" s="25"/>
      <c r="B175" s="10"/>
      <c r="C175" s="10"/>
      <c r="D175" s="10"/>
      <c r="F175" s="25"/>
      <c r="G175" s="25"/>
      <c r="H175" s="25"/>
      <c r="I175" s="25"/>
      <c r="J175" s="25"/>
      <c r="K175" s="25"/>
      <c r="L175" s="25"/>
    </row>
    <row r="176" spans="1:12" s="38" customFormat="1" x14ac:dyDescent="0.2">
      <c r="A176" s="25"/>
      <c r="B176" s="10"/>
      <c r="C176" s="10"/>
      <c r="D176" s="10"/>
      <c r="F176" s="25"/>
      <c r="G176" s="25"/>
      <c r="H176" s="25"/>
      <c r="I176" s="25"/>
      <c r="J176" s="25"/>
      <c r="K176" s="25"/>
      <c r="L176" s="25"/>
    </row>
    <row r="177" spans="1:12" s="38" customFormat="1" x14ac:dyDescent="0.2">
      <c r="A177" s="25"/>
      <c r="B177" s="10"/>
      <c r="C177" s="10"/>
      <c r="D177" s="10"/>
      <c r="F177" s="25"/>
      <c r="G177" s="25"/>
      <c r="H177" s="25"/>
      <c r="I177" s="25"/>
      <c r="J177" s="25"/>
      <c r="K177" s="25"/>
      <c r="L177" s="25"/>
    </row>
    <row r="178" spans="1:12" s="38" customFormat="1" x14ac:dyDescent="0.2">
      <c r="A178" s="25"/>
      <c r="B178" s="10"/>
      <c r="C178" s="10"/>
      <c r="D178" s="10"/>
      <c r="F178" s="25"/>
      <c r="G178" s="25"/>
      <c r="H178" s="25"/>
      <c r="I178" s="25"/>
      <c r="J178" s="25"/>
      <c r="K178" s="25"/>
      <c r="L178" s="25"/>
    </row>
    <row r="179" spans="1:12" s="38" customFormat="1" x14ac:dyDescent="0.2">
      <c r="A179" s="25"/>
      <c r="B179" s="10"/>
      <c r="C179" s="10"/>
      <c r="D179" s="10"/>
      <c r="F179" s="25"/>
      <c r="G179" s="25"/>
      <c r="H179" s="25"/>
      <c r="I179" s="25"/>
      <c r="J179" s="25"/>
      <c r="K179" s="25"/>
      <c r="L179" s="25"/>
    </row>
    <row r="180" spans="1:12" s="38" customFormat="1" x14ac:dyDescent="0.2">
      <c r="A180" s="25"/>
      <c r="B180" s="10"/>
      <c r="C180" s="10"/>
      <c r="D180" s="10"/>
      <c r="F180" s="25"/>
      <c r="G180" s="25"/>
      <c r="H180" s="25"/>
      <c r="I180" s="25"/>
      <c r="J180" s="25"/>
      <c r="K180" s="25"/>
      <c r="L180" s="25"/>
    </row>
    <row r="181" spans="1:12" s="38" customFormat="1" x14ac:dyDescent="0.2">
      <c r="A181" s="25"/>
      <c r="B181" s="10"/>
      <c r="C181" s="10"/>
      <c r="D181" s="10"/>
      <c r="F181" s="25"/>
      <c r="G181" s="25"/>
      <c r="H181" s="25"/>
      <c r="I181" s="25"/>
      <c r="J181" s="25"/>
      <c r="K181" s="25"/>
      <c r="L181" s="25"/>
    </row>
    <row r="182" spans="1:12" s="38" customFormat="1" x14ac:dyDescent="0.2">
      <c r="A182" s="25"/>
      <c r="B182" s="10"/>
      <c r="C182" s="10"/>
      <c r="D182" s="10"/>
      <c r="F182" s="25"/>
      <c r="G182" s="25"/>
      <c r="H182" s="25"/>
      <c r="I182" s="25"/>
      <c r="J182" s="25"/>
      <c r="K182" s="25"/>
      <c r="L182" s="25"/>
    </row>
    <row r="183" spans="1:12" s="38" customFormat="1" x14ac:dyDescent="0.2">
      <c r="A183" s="25"/>
      <c r="B183" s="10"/>
      <c r="C183" s="10"/>
      <c r="D183" s="10"/>
      <c r="F183" s="25"/>
      <c r="G183" s="25"/>
      <c r="H183" s="25"/>
      <c r="I183" s="25"/>
      <c r="J183" s="25"/>
      <c r="K183" s="25"/>
      <c r="L183" s="25"/>
    </row>
    <row r="184" spans="1:12" s="38" customFormat="1" x14ac:dyDescent="0.2">
      <c r="A184" s="25"/>
      <c r="B184" s="10"/>
      <c r="C184" s="10"/>
      <c r="D184" s="10"/>
      <c r="F184" s="25"/>
      <c r="G184" s="25"/>
      <c r="H184" s="25"/>
      <c r="I184" s="25"/>
      <c r="J184" s="25"/>
      <c r="K184" s="25"/>
      <c r="L184" s="25"/>
    </row>
    <row r="185" spans="1:12" s="38" customFormat="1" x14ac:dyDescent="0.2">
      <c r="A185" s="25"/>
      <c r="B185" s="10"/>
      <c r="C185" s="10"/>
      <c r="D185" s="10"/>
      <c r="F185" s="25"/>
      <c r="G185" s="25"/>
      <c r="H185" s="25"/>
      <c r="I185" s="25"/>
      <c r="J185" s="25"/>
      <c r="K185" s="25"/>
      <c r="L185" s="25"/>
    </row>
    <row r="186" spans="1:12" s="38" customFormat="1" x14ac:dyDescent="0.2">
      <c r="A186" s="25"/>
      <c r="B186" s="10"/>
      <c r="C186" s="10"/>
      <c r="D186" s="10"/>
      <c r="F186" s="25"/>
      <c r="G186" s="25"/>
      <c r="H186" s="25"/>
      <c r="I186" s="25"/>
      <c r="J186" s="25"/>
      <c r="K186" s="25"/>
      <c r="L186" s="25"/>
    </row>
    <row r="187" spans="1:12" s="38" customFormat="1" x14ac:dyDescent="0.2">
      <c r="A187" s="25"/>
      <c r="B187" s="10"/>
      <c r="C187" s="10"/>
      <c r="D187" s="10"/>
      <c r="F187" s="25"/>
      <c r="G187" s="25"/>
      <c r="H187" s="25"/>
      <c r="I187" s="25"/>
      <c r="J187" s="25"/>
      <c r="K187" s="25"/>
      <c r="L187" s="25"/>
    </row>
    <row r="188" spans="1:12" s="38" customFormat="1" x14ac:dyDescent="0.2">
      <c r="A188" s="25"/>
      <c r="B188" s="10"/>
      <c r="C188" s="10"/>
      <c r="D188" s="10"/>
      <c r="F188" s="25"/>
      <c r="G188" s="25"/>
      <c r="H188" s="25"/>
      <c r="I188" s="25"/>
      <c r="J188" s="25"/>
      <c r="K188" s="25"/>
      <c r="L188" s="25"/>
    </row>
    <row r="189" spans="1:12" s="38" customFormat="1" x14ac:dyDescent="0.2">
      <c r="A189" s="25"/>
      <c r="B189" s="10"/>
      <c r="C189" s="10"/>
      <c r="D189" s="10"/>
      <c r="F189" s="25"/>
      <c r="G189" s="25"/>
      <c r="H189" s="25"/>
      <c r="I189" s="25"/>
      <c r="J189" s="25"/>
      <c r="K189" s="25"/>
      <c r="L189" s="25"/>
    </row>
    <row r="190" spans="1:12" s="38" customFormat="1" x14ac:dyDescent="0.2">
      <c r="A190" s="25"/>
      <c r="B190" s="10"/>
      <c r="C190" s="10"/>
      <c r="D190" s="10"/>
      <c r="F190" s="25"/>
      <c r="G190" s="25"/>
      <c r="H190" s="25"/>
      <c r="I190" s="25"/>
      <c r="J190" s="25"/>
      <c r="K190" s="25"/>
      <c r="L190" s="25"/>
    </row>
    <row r="191" spans="1:12" s="38" customFormat="1" x14ac:dyDescent="0.2">
      <c r="A191" s="25"/>
      <c r="B191" s="10"/>
      <c r="C191" s="10"/>
      <c r="D191" s="10"/>
      <c r="F191" s="25"/>
      <c r="G191" s="25"/>
      <c r="H191" s="25"/>
      <c r="I191" s="25"/>
      <c r="J191" s="25"/>
      <c r="K191" s="25"/>
      <c r="L191" s="25"/>
    </row>
    <row r="192" spans="1:12" s="38" customFormat="1" x14ac:dyDescent="0.2">
      <c r="A192" s="25"/>
      <c r="B192" s="10"/>
      <c r="C192" s="10"/>
      <c r="D192" s="10"/>
      <c r="F192" s="25"/>
      <c r="G192" s="25"/>
      <c r="H192" s="25"/>
      <c r="I192" s="25"/>
      <c r="J192" s="25"/>
      <c r="K192" s="25"/>
      <c r="L192" s="25"/>
    </row>
    <row r="193" spans="1:12" s="38" customFormat="1" x14ac:dyDescent="0.2">
      <c r="A193" s="25"/>
      <c r="B193" s="10"/>
      <c r="C193" s="10"/>
      <c r="D193" s="10"/>
      <c r="F193" s="25"/>
      <c r="G193" s="25"/>
      <c r="H193" s="25"/>
      <c r="I193" s="25"/>
      <c r="J193" s="25"/>
      <c r="K193" s="25"/>
      <c r="L193" s="25"/>
    </row>
    <row r="194" spans="1:12" s="38" customFormat="1" x14ac:dyDescent="0.2">
      <c r="A194" s="25"/>
      <c r="B194" s="10"/>
      <c r="C194" s="10"/>
      <c r="D194" s="10"/>
      <c r="F194" s="25"/>
      <c r="G194" s="25"/>
      <c r="H194" s="25"/>
      <c r="I194" s="25"/>
      <c r="J194" s="25"/>
      <c r="K194" s="25"/>
      <c r="L194" s="25"/>
    </row>
    <row r="195" spans="1:12" s="38" customFormat="1" x14ac:dyDescent="0.2">
      <c r="A195" s="25"/>
      <c r="B195" s="10"/>
      <c r="C195" s="10"/>
      <c r="D195" s="10"/>
      <c r="F195" s="25"/>
      <c r="G195" s="25"/>
      <c r="H195" s="25"/>
      <c r="I195" s="25"/>
      <c r="J195" s="25"/>
      <c r="K195" s="25"/>
      <c r="L195" s="25"/>
    </row>
    <row r="196" spans="1:12" s="38" customFormat="1" x14ac:dyDescent="0.2">
      <c r="A196" s="25"/>
      <c r="B196" s="10"/>
      <c r="C196" s="10"/>
      <c r="D196" s="10"/>
      <c r="F196" s="25"/>
      <c r="G196" s="25"/>
      <c r="H196" s="25"/>
      <c r="I196" s="25"/>
      <c r="J196" s="25"/>
      <c r="K196" s="25"/>
      <c r="L196" s="25"/>
    </row>
    <row r="197" spans="1:12" s="38" customFormat="1" x14ac:dyDescent="0.2">
      <c r="A197" s="25"/>
      <c r="B197" s="10"/>
      <c r="C197" s="10"/>
      <c r="D197" s="10"/>
      <c r="F197" s="25"/>
      <c r="G197" s="25"/>
      <c r="H197" s="25"/>
      <c r="I197" s="25"/>
      <c r="J197" s="25"/>
      <c r="K197" s="25"/>
      <c r="L197" s="25"/>
    </row>
    <row r="198" spans="1:12" s="38" customFormat="1" x14ac:dyDescent="0.2">
      <c r="A198" s="25"/>
      <c r="B198" s="10"/>
      <c r="C198" s="10"/>
      <c r="D198" s="10"/>
      <c r="F198" s="25"/>
      <c r="G198" s="25"/>
      <c r="H198" s="25"/>
      <c r="I198" s="25"/>
      <c r="J198" s="25"/>
      <c r="K198" s="25"/>
      <c r="L198" s="25"/>
    </row>
    <row r="199" spans="1:12" s="38" customFormat="1" x14ac:dyDescent="0.2">
      <c r="A199" s="25"/>
      <c r="B199" s="10"/>
      <c r="C199" s="10"/>
      <c r="D199" s="10"/>
      <c r="F199" s="25"/>
      <c r="G199" s="25"/>
      <c r="H199" s="25"/>
      <c r="I199" s="25"/>
      <c r="J199" s="25"/>
      <c r="K199" s="25"/>
      <c r="L199" s="25"/>
    </row>
    <row r="200" spans="1:12" s="38" customFormat="1" x14ac:dyDescent="0.2">
      <c r="A200" s="25"/>
      <c r="B200" s="10"/>
      <c r="C200" s="10"/>
      <c r="D200" s="10"/>
      <c r="F200" s="25"/>
      <c r="G200" s="25"/>
      <c r="H200" s="25"/>
      <c r="I200" s="25"/>
      <c r="J200" s="25"/>
      <c r="K200" s="25"/>
      <c r="L200" s="25"/>
    </row>
    <row r="201" spans="1:12" s="38" customFormat="1" x14ac:dyDescent="0.2">
      <c r="A201" s="25"/>
      <c r="B201" s="10"/>
      <c r="C201" s="10"/>
      <c r="D201" s="10"/>
      <c r="F201" s="25"/>
      <c r="G201" s="25"/>
      <c r="H201" s="25"/>
      <c r="I201" s="25"/>
      <c r="J201" s="25"/>
      <c r="K201" s="25"/>
      <c r="L201" s="25"/>
    </row>
    <row r="202" spans="1:12" s="38" customFormat="1" x14ac:dyDescent="0.2">
      <c r="A202" s="25"/>
      <c r="B202" s="10"/>
      <c r="C202" s="10"/>
      <c r="D202" s="10"/>
      <c r="F202" s="25"/>
      <c r="G202" s="25"/>
      <c r="H202" s="25"/>
      <c r="I202" s="25"/>
      <c r="J202" s="25"/>
      <c r="K202" s="25"/>
      <c r="L202" s="25"/>
    </row>
    <row r="203" spans="1:12" s="38" customFormat="1" x14ac:dyDescent="0.2">
      <c r="A203" s="25"/>
      <c r="B203" s="10"/>
      <c r="C203" s="10"/>
      <c r="D203" s="10"/>
      <c r="F203" s="25"/>
      <c r="G203" s="25"/>
      <c r="H203" s="25"/>
      <c r="I203" s="25"/>
      <c r="J203" s="25"/>
      <c r="K203" s="25"/>
      <c r="L203" s="25"/>
    </row>
    <row r="204" spans="1:12" s="38" customFormat="1" x14ac:dyDescent="0.2">
      <c r="A204" s="25"/>
      <c r="B204" s="10"/>
      <c r="C204" s="10"/>
      <c r="D204" s="10"/>
      <c r="F204" s="25"/>
      <c r="G204" s="25"/>
      <c r="H204" s="25"/>
      <c r="I204" s="25"/>
      <c r="J204" s="25"/>
      <c r="K204" s="25"/>
      <c r="L204" s="25"/>
    </row>
    <row r="205" spans="1:12" s="38" customFormat="1" x14ac:dyDescent="0.2">
      <c r="A205" s="25"/>
      <c r="B205" s="10"/>
      <c r="C205" s="10"/>
      <c r="D205" s="10"/>
      <c r="F205" s="25"/>
      <c r="G205" s="25"/>
      <c r="H205" s="25"/>
      <c r="I205" s="25"/>
      <c r="J205" s="25"/>
      <c r="K205" s="25"/>
      <c r="L205" s="25"/>
    </row>
    <row r="206" spans="1:12" s="38" customFormat="1" x14ac:dyDescent="0.2">
      <c r="A206" s="25"/>
      <c r="B206" s="10"/>
      <c r="C206" s="10"/>
      <c r="D206" s="10"/>
      <c r="F206" s="25"/>
      <c r="G206" s="25"/>
      <c r="H206" s="25"/>
      <c r="I206" s="25"/>
      <c r="J206" s="25"/>
      <c r="K206" s="25"/>
      <c r="L206" s="25"/>
    </row>
    <row r="207" spans="1:12" s="38" customFormat="1" x14ac:dyDescent="0.2">
      <c r="A207" s="25"/>
      <c r="B207" s="10"/>
      <c r="C207" s="10"/>
      <c r="D207" s="10"/>
      <c r="F207" s="25"/>
      <c r="G207" s="25"/>
      <c r="H207" s="25"/>
      <c r="I207" s="25"/>
      <c r="J207" s="25"/>
      <c r="K207" s="25"/>
      <c r="L207" s="25"/>
    </row>
    <row r="208" spans="1:12" s="38" customFormat="1" x14ac:dyDescent="0.2">
      <c r="A208" s="25"/>
      <c r="B208" s="10"/>
      <c r="C208" s="10"/>
      <c r="D208" s="10"/>
      <c r="F208" s="25"/>
      <c r="G208" s="25"/>
      <c r="H208" s="25"/>
      <c r="I208" s="25"/>
      <c r="J208" s="25"/>
      <c r="K208" s="25"/>
      <c r="L208" s="25"/>
    </row>
    <row r="209" spans="1:12" s="38" customFormat="1" x14ac:dyDescent="0.2">
      <c r="A209" s="25"/>
      <c r="B209" s="10"/>
      <c r="C209" s="10"/>
      <c r="D209" s="10"/>
      <c r="F209" s="25"/>
      <c r="G209" s="25"/>
      <c r="H209" s="25"/>
      <c r="I209" s="25"/>
      <c r="J209" s="25"/>
      <c r="K209" s="25"/>
      <c r="L209" s="25"/>
    </row>
    <row r="210" spans="1:12" s="38" customFormat="1" x14ac:dyDescent="0.2">
      <c r="A210" s="25"/>
      <c r="B210" s="10"/>
      <c r="C210" s="10"/>
      <c r="D210" s="10"/>
      <c r="F210" s="25"/>
      <c r="G210" s="25"/>
      <c r="H210" s="25"/>
      <c r="I210" s="25"/>
      <c r="J210" s="25"/>
      <c r="K210" s="25"/>
      <c r="L210" s="25"/>
    </row>
    <row r="211" spans="1:12" s="38" customFormat="1" x14ac:dyDescent="0.2">
      <c r="A211" s="25"/>
      <c r="B211" s="10"/>
      <c r="C211" s="10"/>
      <c r="D211" s="10"/>
      <c r="F211" s="25"/>
      <c r="G211" s="25"/>
      <c r="H211" s="25"/>
      <c r="I211" s="25"/>
      <c r="J211" s="25"/>
      <c r="K211" s="25"/>
      <c r="L211" s="25"/>
    </row>
    <row r="212" spans="1:12" s="38" customFormat="1" x14ac:dyDescent="0.2">
      <c r="A212" s="25"/>
      <c r="B212" s="10"/>
      <c r="C212" s="10"/>
      <c r="D212" s="10"/>
      <c r="F212" s="25"/>
      <c r="G212" s="25"/>
      <c r="H212" s="25"/>
      <c r="I212" s="25"/>
      <c r="J212" s="25"/>
      <c r="K212" s="25"/>
      <c r="L212" s="25"/>
    </row>
    <row r="213" spans="1:12" s="38" customFormat="1" x14ac:dyDescent="0.2">
      <c r="A213" s="25"/>
      <c r="B213" s="10"/>
      <c r="C213" s="10"/>
      <c r="D213" s="10"/>
      <c r="F213" s="25"/>
      <c r="G213" s="25"/>
      <c r="H213" s="25"/>
      <c r="I213" s="25"/>
      <c r="J213" s="25"/>
      <c r="K213" s="25"/>
      <c r="L213" s="25"/>
    </row>
    <row r="214" spans="1:12" s="38" customFormat="1" x14ac:dyDescent="0.2">
      <c r="A214" s="25"/>
      <c r="B214" s="10"/>
      <c r="C214" s="10"/>
      <c r="D214" s="10"/>
      <c r="F214" s="25"/>
      <c r="G214" s="25"/>
      <c r="H214" s="25"/>
      <c r="I214" s="25"/>
      <c r="J214" s="25"/>
      <c r="K214" s="25"/>
      <c r="L214" s="25"/>
    </row>
    <row r="215" spans="1:12" s="38" customFormat="1" x14ac:dyDescent="0.2">
      <c r="A215" s="25"/>
      <c r="B215" s="10"/>
      <c r="C215" s="10"/>
      <c r="D215" s="10"/>
      <c r="F215" s="25"/>
      <c r="G215" s="25"/>
      <c r="H215" s="25"/>
      <c r="I215" s="25"/>
      <c r="J215" s="25"/>
      <c r="K215" s="25"/>
      <c r="L215" s="25"/>
    </row>
    <row r="216" spans="1:12" s="38" customFormat="1" x14ac:dyDescent="0.2">
      <c r="A216" s="25"/>
      <c r="B216" s="10"/>
      <c r="C216" s="10"/>
      <c r="D216" s="10"/>
      <c r="F216" s="25"/>
      <c r="G216" s="25"/>
      <c r="H216" s="25"/>
      <c r="I216" s="25"/>
      <c r="J216" s="25"/>
      <c r="K216" s="25"/>
      <c r="L216" s="25"/>
    </row>
    <row r="217" spans="1:12" s="38" customFormat="1" x14ac:dyDescent="0.2">
      <c r="A217" s="25"/>
      <c r="B217" s="10"/>
      <c r="C217" s="10"/>
      <c r="D217" s="10"/>
      <c r="F217" s="25"/>
      <c r="G217" s="25"/>
      <c r="H217" s="25"/>
      <c r="I217" s="25"/>
      <c r="J217" s="25"/>
      <c r="K217" s="25"/>
      <c r="L217" s="25"/>
    </row>
    <row r="218" spans="1:12" s="38" customFormat="1" x14ac:dyDescent="0.2">
      <c r="A218" s="25"/>
      <c r="B218" s="10"/>
      <c r="C218" s="10"/>
      <c r="D218" s="10"/>
      <c r="F218" s="25"/>
      <c r="G218" s="25"/>
      <c r="H218" s="25"/>
      <c r="I218" s="25"/>
      <c r="J218" s="25"/>
      <c r="K218" s="25"/>
      <c r="L218" s="25"/>
    </row>
    <row r="219" spans="1:12" s="38" customFormat="1" x14ac:dyDescent="0.2">
      <c r="A219" s="25"/>
      <c r="B219" s="10"/>
      <c r="C219" s="10"/>
      <c r="D219" s="10"/>
      <c r="F219" s="25"/>
      <c r="G219" s="25"/>
      <c r="H219" s="25"/>
      <c r="I219" s="25"/>
      <c r="J219" s="25"/>
      <c r="K219" s="25"/>
      <c r="L219" s="25"/>
    </row>
    <row r="220" spans="1:12" s="38" customFormat="1" x14ac:dyDescent="0.2">
      <c r="A220" s="25"/>
      <c r="B220" s="10"/>
      <c r="C220" s="10"/>
      <c r="D220" s="10"/>
      <c r="F220" s="25"/>
      <c r="G220" s="25"/>
      <c r="H220" s="25"/>
      <c r="I220" s="25"/>
      <c r="J220" s="25"/>
      <c r="K220" s="25"/>
      <c r="L220" s="25"/>
    </row>
    <row r="221" spans="1:12" s="38" customFormat="1" x14ac:dyDescent="0.2">
      <c r="A221" s="25"/>
      <c r="B221" s="10"/>
      <c r="C221" s="10"/>
      <c r="D221" s="10"/>
      <c r="F221" s="25"/>
      <c r="G221" s="25"/>
      <c r="H221" s="25"/>
      <c r="I221" s="25"/>
      <c r="J221" s="25"/>
      <c r="K221" s="25"/>
      <c r="L221" s="25"/>
    </row>
    <row r="222" spans="1:12" s="38" customFormat="1" x14ac:dyDescent="0.2">
      <c r="A222" s="25"/>
      <c r="B222" s="10"/>
      <c r="C222" s="10"/>
      <c r="D222" s="10"/>
      <c r="F222" s="25"/>
      <c r="G222" s="25"/>
      <c r="H222" s="25"/>
      <c r="I222" s="25"/>
      <c r="J222" s="25"/>
      <c r="K222" s="25"/>
      <c r="L222" s="25"/>
    </row>
    <row r="223" spans="1:12" s="38" customFormat="1" x14ac:dyDescent="0.2">
      <c r="A223" s="25"/>
      <c r="B223" s="10"/>
      <c r="C223" s="10"/>
      <c r="D223" s="10"/>
      <c r="F223" s="25"/>
      <c r="G223" s="25"/>
      <c r="H223" s="25"/>
      <c r="I223" s="25"/>
      <c r="J223" s="25"/>
      <c r="K223" s="25"/>
      <c r="L223" s="25"/>
    </row>
    <row r="224" spans="1:12" s="38" customFormat="1" x14ac:dyDescent="0.2">
      <c r="A224" s="25"/>
      <c r="B224" s="10"/>
      <c r="C224" s="10"/>
      <c r="D224" s="10"/>
      <c r="F224" s="25"/>
      <c r="G224" s="25"/>
      <c r="H224" s="25"/>
      <c r="I224" s="25"/>
      <c r="J224" s="25"/>
      <c r="K224" s="25"/>
      <c r="L224" s="25"/>
    </row>
    <row r="225" spans="1:12" s="38" customFormat="1" x14ac:dyDescent="0.2">
      <c r="A225" s="25"/>
      <c r="B225" s="10"/>
      <c r="C225" s="10"/>
      <c r="D225" s="10"/>
      <c r="F225" s="25"/>
      <c r="G225" s="25"/>
      <c r="H225" s="25"/>
      <c r="I225" s="25"/>
      <c r="J225" s="25"/>
      <c r="K225" s="25"/>
      <c r="L225" s="25"/>
    </row>
    <row r="226" spans="1:12" s="38" customFormat="1" x14ac:dyDescent="0.2">
      <c r="A226" s="25"/>
      <c r="B226" s="10"/>
      <c r="C226" s="10"/>
      <c r="D226" s="10"/>
      <c r="F226" s="25"/>
      <c r="G226" s="25"/>
      <c r="H226" s="25"/>
      <c r="I226" s="25"/>
      <c r="J226" s="25"/>
      <c r="K226" s="25"/>
      <c r="L226" s="25"/>
    </row>
    <row r="227" spans="1:12" s="38" customFormat="1" x14ac:dyDescent="0.2">
      <c r="A227" s="25"/>
      <c r="B227" s="10"/>
      <c r="C227" s="10"/>
      <c r="D227" s="10"/>
      <c r="F227" s="25"/>
      <c r="G227" s="25"/>
      <c r="H227" s="25"/>
      <c r="I227" s="25"/>
      <c r="J227" s="25"/>
      <c r="K227" s="25"/>
      <c r="L227" s="25"/>
    </row>
    <row r="228" spans="1:12" s="38" customFormat="1" x14ac:dyDescent="0.2">
      <c r="A228" s="25"/>
      <c r="B228" s="10"/>
      <c r="C228" s="10"/>
      <c r="D228" s="10"/>
      <c r="F228" s="25"/>
      <c r="G228" s="25"/>
      <c r="H228" s="25"/>
      <c r="I228" s="25"/>
      <c r="J228" s="25"/>
      <c r="K228" s="25"/>
      <c r="L228" s="25"/>
    </row>
    <row r="229" spans="1:12" s="38" customFormat="1" x14ac:dyDescent="0.2">
      <c r="A229" s="25"/>
      <c r="B229" s="10"/>
      <c r="C229" s="10"/>
      <c r="D229" s="10"/>
      <c r="F229" s="25"/>
      <c r="G229" s="25"/>
      <c r="H229" s="25"/>
      <c r="I229" s="25"/>
      <c r="J229" s="25"/>
      <c r="K229" s="25"/>
      <c r="L229" s="25"/>
    </row>
    <row r="230" spans="1:12" s="38" customFormat="1" x14ac:dyDescent="0.2">
      <c r="A230" s="25"/>
      <c r="B230" s="10"/>
      <c r="C230" s="10"/>
      <c r="D230" s="10"/>
      <c r="F230" s="25"/>
      <c r="G230" s="25"/>
      <c r="H230" s="25"/>
      <c r="I230" s="25"/>
      <c r="J230" s="25"/>
      <c r="K230" s="25"/>
      <c r="L230" s="25"/>
    </row>
    <row r="231" spans="1:12" s="38" customFormat="1" x14ac:dyDescent="0.2">
      <c r="A231" s="25"/>
      <c r="B231" s="10"/>
      <c r="C231" s="10"/>
      <c r="D231" s="10"/>
      <c r="F231" s="25"/>
      <c r="G231" s="25"/>
      <c r="H231" s="25"/>
      <c r="I231" s="25"/>
      <c r="J231" s="25"/>
      <c r="K231" s="25"/>
      <c r="L231" s="25"/>
    </row>
    <row r="232" spans="1:12" s="38" customFormat="1" x14ac:dyDescent="0.2">
      <c r="A232" s="25"/>
      <c r="B232" s="10"/>
      <c r="C232" s="10"/>
      <c r="D232" s="10"/>
      <c r="F232" s="25"/>
      <c r="G232" s="25"/>
      <c r="H232" s="25"/>
      <c r="I232" s="25"/>
      <c r="J232" s="25"/>
      <c r="K232" s="25"/>
      <c r="L232" s="25"/>
    </row>
    <row r="233" spans="1:12" s="38" customFormat="1" x14ac:dyDescent="0.2">
      <c r="A233" s="25"/>
      <c r="B233" s="10"/>
      <c r="C233" s="10"/>
      <c r="D233" s="10"/>
      <c r="F233" s="25"/>
      <c r="G233" s="25"/>
      <c r="H233" s="25"/>
      <c r="I233" s="25"/>
      <c r="J233" s="25"/>
      <c r="K233" s="25"/>
      <c r="L233" s="25"/>
    </row>
    <row r="234" spans="1:12" s="38" customFormat="1" x14ac:dyDescent="0.2">
      <c r="A234" s="25"/>
      <c r="B234" s="10"/>
      <c r="C234" s="10"/>
      <c r="D234" s="10"/>
      <c r="F234" s="25"/>
      <c r="G234" s="25"/>
      <c r="H234" s="25"/>
      <c r="I234" s="25"/>
      <c r="J234" s="25"/>
      <c r="K234" s="25"/>
      <c r="L234" s="25"/>
    </row>
    <row r="235" spans="1:12" s="38" customFormat="1" x14ac:dyDescent="0.2">
      <c r="A235" s="25"/>
      <c r="B235" s="10"/>
      <c r="C235" s="10"/>
      <c r="D235" s="10"/>
      <c r="F235" s="25"/>
      <c r="G235" s="25"/>
      <c r="H235" s="25"/>
      <c r="I235" s="25"/>
      <c r="J235" s="25"/>
      <c r="K235" s="25"/>
      <c r="L235" s="25"/>
    </row>
    <row r="236" spans="1:12" s="38" customFormat="1" x14ac:dyDescent="0.2">
      <c r="A236" s="25"/>
      <c r="B236" s="10"/>
      <c r="C236" s="10"/>
      <c r="D236" s="10"/>
      <c r="F236" s="25"/>
      <c r="G236" s="25"/>
      <c r="H236" s="25"/>
      <c r="I236" s="25"/>
      <c r="J236" s="25"/>
      <c r="K236" s="25"/>
      <c r="L236" s="25"/>
    </row>
    <row r="237" spans="1:12" s="38" customFormat="1" x14ac:dyDescent="0.2">
      <c r="A237" s="25"/>
      <c r="B237" s="10"/>
      <c r="C237" s="10"/>
      <c r="D237" s="10"/>
      <c r="F237" s="25"/>
      <c r="G237" s="25"/>
      <c r="H237" s="25"/>
      <c r="I237" s="25"/>
      <c r="J237" s="25"/>
      <c r="K237" s="25"/>
      <c r="L237" s="25"/>
    </row>
    <row r="238" spans="1:12" s="38" customFormat="1" x14ac:dyDescent="0.2">
      <c r="A238" s="25"/>
      <c r="B238" s="10"/>
      <c r="C238" s="10"/>
      <c r="D238" s="10"/>
      <c r="F238" s="25"/>
      <c r="G238" s="25"/>
      <c r="H238" s="25"/>
      <c r="I238" s="25"/>
      <c r="J238" s="25"/>
      <c r="K238" s="25"/>
      <c r="L238" s="25"/>
    </row>
    <row r="239" spans="1:12" s="38" customFormat="1" x14ac:dyDescent="0.2">
      <c r="A239" s="25"/>
      <c r="B239" s="10"/>
      <c r="C239" s="10"/>
      <c r="D239" s="10"/>
      <c r="F239" s="25"/>
      <c r="G239" s="25"/>
      <c r="H239" s="25"/>
      <c r="I239" s="25"/>
      <c r="J239" s="25"/>
      <c r="K239" s="25"/>
      <c r="L239" s="25"/>
    </row>
    <row r="240" spans="1:12" s="38" customFormat="1" x14ac:dyDescent="0.2">
      <c r="A240" s="25"/>
      <c r="B240" s="10"/>
      <c r="C240" s="10"/>
      <c r="D240" s="10"/>
      <c r="F240" s="25"/>
      <c r="G240" s="25"/>
      <c r="H240" s="25"/>
      <c r="I240" s="25"/>
      <c r="J240" s="25"/>
      <c r="K240" s="25"/>
      <c r="L240" s="25"/>
    </row>
    <row r="241" spans="1:12" s="38" customFormat="1" x14ac:dyDescent="0.2">
      <c r="A241" s="25"/>
      <c r="B241" s="10"/>
      <c r="C241" s="10"/>
      <c r="D241" s="10"/>
      <c r="F241" s="25"/>
      <c r="G241" s="25"/>
      <c r="H241" s="25"/>
      <c r="I241" s="25"/>
      <c r="J241" s="25"/>
      <c r="K241" s="25"/>
      <c r="L241" s="25"/>
    </row>
    <row r="242" spans="1:12" s="38" customFormat="1" x14ac:dyDescent="0.2">
      <c r="A242" s="25"/>
      <c r="B242" s="10"/>
      <c r="C242" s="10"/>
      <c r="D242" s="10"/>
      <c r="F242" s="25"/>
      <c r="G242" s="25"/>
      <c r="H242" s="25"/>
      <c r="I242" s="25"/>
      <c r="J242" s="25"/>
      <c r="K242" s="25"/>
      <c r="L242" s="25"/>
    </row>
    <row r="243" spans="1:12" s="38" customFormat="1" x14ac:dyDescent="0.2">
      <c r="A243" s="25"/>
      <c r="B243" s="10"/>
      <c r="C243" s="10"/>
      <c r="D243" s="10"/>
      <c r="F243" s="25"/>
      <c r="G243" s="25"/>
      <c r="H243" s="25"/>
      <c r="I243" s="25"/>
      <c r="J243" s="25"/>
      <c r="K243" s="25"/>
      <c r="L243" s="25"/>
    </row>
    <row r="244" spans="1:12" s="38" customFormat="1" x14ac:dyDescent="0.2">
      <c r="A244" s="25"/>
      <c r="B244" s="10"/>
      <c r="C244" s="10"/>
      <c r="D244" s="10"/>
      <c r="F244" s="25"/>
      <c r="G244" s="25"/>
      <c r="H244" s="25"/>
      <c r="I244" s="25"/>
      <c r="J244" s="25"/>
      <c r="K244" s="25"/>
      <c r="L244" s="25"/>
    </row>
    <row r="245" spans="1:12" s="38" customFormat="1" x14ac:dyDescent="0.2">
      <c r="A245" s="25"/>
      <c r="B245" s="10"/>
      <c r="C245" s="10"/>
      <c r="D245" s="10"/>
      <c r="F245" s="25"/>
      <c r="G245" s="25"/>
      <c r="H245" s="25"/>
      <c r="I245" s="25"/>
      <c r="J245" s="25"/>
      <c r="K245" s="25"/>
      <c r="L245" s="25"/>
    </row>
    <row r="246" spans="1:12" s="38" customFormat="1" x14ac:dyDescent="0.2">
      <c r="A246" s="25"/>
      <c r="B246" s="10"/>
      <c r="C246" s="10"/>
      <c r="D246" s="10"/>
      <c r="F246" s="25"/>
      <c r="G246" s="25"/>
      <c r="H246" s="25"/>
      <c r="I246" s="25"/>
      <c r="J246" s="25"/>
      <c r="K246" s="25"/>
      <c r="L246" s="25"/>
    </row>
    <row r="247" spans="1:12" s="38" customFormat="1" x14ac:dyDescent="0.2">
      <c r="A247" s="25"/>
      <c r="B247" s="10"/>
      <c r="C247" s="10"/>
      <c r="D247" s="10"/>
      <c r="F247" s="25"/>
      <c r="G247" s="25"/>
      <c r="H247" s="25"/>
      <c r="I247" s="25"/>
      <c r="J247" s="25"/>
      <c r="K247" s="25"/>
      <c r="L247" s="25"/>
    </row>
    <row r="248" spans="1:12" s="38" customFormat="1" x14ac:dyDescent="0.2">
      <c r="A248" s="25"/>
      <c r="B248" s="10"/>
      <c r="C248" s="10"/>
      <c r="D248" s="10"/>
      <c r="F248" s="25"/>
      <c r="G248" s="25"/>
      <c r="H248" s="25"/>
      <c r="I248" s="25"/>
      <c r="J248" s="25"/>
      <c r="K248" s="25"/>
      <c r="L248" s="25"/>
    </row>
    <row r="249" spans="1:12" s="38" customFormat="1" x14ac:dyDescent="0.2">
      <c r="A249" s="25"/>
      <c r="B249" s="10"/>
      <c r="C249" s="10"/>
      <c r="D249" s="10"/>
      <c r="F249" s="25"/>
      <c r="G249" s="25"/>
      <c r="H249" s="25"/>
      <c r="I249" s="25"/>
      <c r="J249" s="25"/>
      <c r="K249" s="25"/>
      <c r="L249" s="25"/>
    </row>
    <row r="250" spans="1:12" s="38" customFormat="1" x14ac:dyDescent="0.2">
      <c r="A250" s="25"/>
      <c r="B250" s="10"/>
      <c r="C250" s="10"/>
      <c r="D250" s="10"/>
      <c r="F250" s="25"/>
      <c r="G250" s="25"/>
      <c r="H250" s="25"/>
      <c r="I250" s="25"/>
      <c r="J250" s="25"/>
      <c r="K250" s="25"/>
      <c r="L250" s="25"/>
    </row>
    <row r="251" spans="1:12" s="38" customFormat="1" x14ac:dyDescent="0.2">
      <c r="A251" s="25"/>
      <c r="B251" s="10"/>
      <c r="C251" s="10"/>
      <c r="D251" s="10"/>
      <c r="F251" s="25"/>
      <c r="G251" s="25"/>
      <c r="H251" s="25"/>
      <c r="I251" s="25"/>
      <c r="J251" s="25"/>
      <c r="K251" s="25"/>
      <c r="L251" s="25"/>
    </row>
    <row r="252" spans="1:12" s="38" customFormat="1" x14ac:dyDescent="0.2">
      <c r="A252" s="25"/>
      <c r="B252" s="10"/>
      <c r="C252" s="10"/>
      <c r="D252" s="10"/>
      <c r="F252" s="25"/>
      <c r="G252" s="25"/>
      <c r="H252" s="25"/>
      <c r="I252" s="25"/>
      <c r="J252" s="25"/>
      <c r="K252" s="25"/>
      <c r="L252" s="25"/>
    </row>
    <row r="253" spans="1:12" s="38" customFormat="1" x14ac:dyDescent="0.2">
      <c r="A253" s="25"/>
      <c r="B253" s="10"/>
      <c r="C253" s="10"/>
      <c r="D253" s="10"/>
      <c r="F253" s="25"/>
      <c r="G253" s="25"/>
      <c r="H253" s="25"/>
      <c r="I253" s="25"/>
      <c r="J253" s="25"/>
      <c r="K253" s="25"/>
      <c r="L253" s="25"/>
    </row>
    <row r="254" spans="1:12" s="38" customFormat="1" x14ac:dyDescent="0.2">
      <c r="A254" s="25"/>
      <c r="B254" s="10"/>
      <c r="C254" s="10"/>
      <c r="D254" s="10"/>
      <c r="F254" s="25"/>
      <c r="G254" s="25"/>
      <c r="H254" s="25"/>
      <c r="I254" s="25"/>
      <c r="J254" s="25"/>
      <c r="K254" s="25"/>
      <c r="L254" s="25"/>
    </row>
    <row r="255" spans="1:12" s="38" customFormat="1" x14ac:dyDescent="0.2">
      <c r="A255" s="25"/>
      <c r="B255" s="10"/>
      <c r="C255" s="10"/>
      <c r="D255" s="10"/>
      <c r="F255" s="25"/>
      <c r="G255" s="25"/>
      <c r="H255" s="25"/>
      <c r="I255" s="25"/>
      <c r="J255" s="25"/>
      <c r="K255" s="25"/>
      <c r="L255" s="25"/>
    </row>
    <row r="256" spans="1:12" s="38" customFormat="1" x14ac:dyDescent="0.2">
      <c r="A256" s="25"/>
      <c r="B256" s="10"/>
      <c r="C256" s="10"/>
      <c r="D256" s="10"/>
      <c r="F256" s="25"/>
      <c r="G256" s="25"/>
      <c r="H256" s="25"/>
      <c r="I256" s="25"/>
      <c r="J256" s="25"/>
      <c r="K256" s="25"/>
      <c r="L256" s="25"/>
    </row>
    <row r="257" spans="1:12" s="38" customFormat="1" x14ac:dyDescent="0.2">
      <c r="A257" s="25"/>
      <c r="B257" s="10"/>
      <c r="C257" s="10"/>
      <c r="D257" s="10"/>
      <c r="F257" s="25"/>
      <c r="G257" s="25"/>
      <c r="H257" s="25"/>
      <c r="I257" s="25"/>
      <c r="J257" s="25"/>
      <c r="K257" s="25"/>
      <c r="L257" s="25"/>
    </row>
    <row r="258" spans="1:12" s="38" customFormat="1" x14ac:dyDescent="0.2">
      <c r="A258" s="25"/>
      <c r="B258" s="10"/>
      <c r="C258" s="10"/>
      <c r="D258" s="10"/>
      <c r="F258" s="25"/>
      <c r="G258" s="25"/>
      <c r="H258" s="25"/>
      <c r="I258" s="25"/>
      <c r="J258" s="25"/>
      <c r="K258" s="25"/>
      <c r="L258" s="25"/>
    </row>
    <row r="259" spans="1:12" s="38" customFormat="1" x14ac:dyDescent="0.2">
      <c r="A259" s="25"/>
      <c r="B259" s="10"/>
      <c r="C259" s="10"/>
      <c r="D259" s="10"/>
      <c r="F259" s="25"/>
      <c r="G259" s="25"/>
      <c r="H259" s="25"/>
      <c r="I259" s="25"/>
      <c r="J259" s="25"/>
      <c r="K259" s="25"/>
      <c r="L259" s="25"/>
    </row>
    <row r="260" spans="1:12" s="38" customFormat="1" x14ac:dyDescent="0.2">
      <c r="A260" s="25"/>
      <c r="B260" s="10"/>
      <c r="C260" s="10"/>
      <c r="D260" s="10"/>
      <c r="F260" s="25"/>
      <c r="G260" s="25"/>
      <c r="H260" s="25"/>
      <c r="I260" s="25"/>
      <c r="J260" s="25"/>
      <c r="K260" s="25"/>
      <c r="L260" s="25"/>
    </row>
    <row r="261" spans="1:12" s="38" customFormat="1" x14ac:dyDescent="0.2">
      <c r="A261" s="25"/>
      <c r="B261" s="10"/>
      <c r="C261" s="10"/>
      <c r="D261" s="10"/>
      <c r="F261" s="25"/>
      <c r="G261" s="25"/>
      <c r="H261" s="25"/>
      <c r="I261" s="25"/>
      <c r="J261" s="25"/>
      <c r="K261" s="25"/>
      <c r="L261" s="25"/>
    </row>
    <row r="262" spans="1:12" s="38" customFormat="1" x14ac:dyDescent="0.2">
      <c r="A262" s="25"/>
      <c r="B262" s="10"/>
      <c r="C262" s="10"/>
      <c r="D262" s="10"/>
      <c r="F262" s="25"/>
      <c r="G262" s="25"/>
      <c r="H262" s="25"/>
      <c r="I262" s="25"/>
      <c r="J262" s="25"/>
      <c r="K262" s="25"/>
      <c r="L262" s="25"/>
    </row>
    <row r="263" spans="1:12" s="38" customFormat="1" x14ac:dyDescent="0.2">
      <c r="A263" s="25"/>
      <c r="B263" s="10"/>
      <c r="C263" s="10"/>
      <c r="D263" s="10"/>
      <c r="F263" s="25"/>
      <c r="G263" s="25"/>
      <c r="H263" s="25"/>
      <c r="I263" s="25"/>
      <c r="J263" s="25"/>
      <c r="K263" s="25"/>
      <c r="L263" s="25"/>
    </row>
    <row r="264" spans="1:12" s="38" customFormat="1" x14ac:dyDescent="0.2">
      <c r="A264" s="25"/>
      <c r="B264" s="10"/>
      <c r="C264" s="10"/>
      <c r="D264" s="10"/>
      <c r="F264" s="25"/>
      <c r="G264" s="25"/>
      <c r="H264" s="25"/>
      <c r="I264" s="25"/>
      <c r="J264" s="25"/>
      <c r="K264" s="25"/>
      <c r="L264" s="25"/>
    </row>
    <row r="265" spans="1:12" s="38" customFormat="1" x14ac:dyDescent="0.2">
      <c r="A265" s="25"/>
      <c r="B265" s="10"/>
      <c r="C265" s="10"/>
      <c r="D265" s="10"/>
      <c r="F265" s="25"/>
      <c r="G265" s="25"/>
      <c r="H265" s="25"/>
      <c r="I265" s="25"/>
      <c r="J265" s="25"/>
      <c r="K265" s="25"/>
      <c r="L265" s="25"/>
    </row>
  </sheetData>
  <pageMargins left="0.7" right="0.7" top="0.75" bottom="0.75" header="0.3" footer="0.3"/>
  <pageSetup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T264"/>
  <sheetViews>
    <sheetView zoomScaleNormal="100" workbookViewId="0">
      <pane xSplit="4" ySplit="2" topLeftCell="E3" activePane="bottomRight" state="frozen"/>
      <selection activeCell="D3" sqref="D3"/>
      <selection pane="topRight" activeCell="D3" sqref="D3"/>
      <selection pane="bottomLeft" activeCell="D3" sqref="D3"/>
      <selection pane="bottomRight" activeCell="A2" sqref="A2"/>
    </sheetView>
  </sheetViews>
  <sheetFormatPr defaultColWidth="9.140625" defaultRowHeight="12.75" x14ac:dyDescent="0.2"/>
  <cols>
    <col min="1" max="1" width="11.7109375" style="25" bestFit="1" customWidth="1"/>
    <col min="2" max="2" width="52.140625" style="10" customWidth="1"/>
    <col min="3" max="3" width="7.42578125" style="10" customWidth="1"/>
    <col min="4" max="4" width="8.7109375" style="10" customWidth="1"/>
    <col min="5" max="5" width="6" style="38" bestFit="1" customWidth="1"/>
    <col min="6" max="6" width="14.5703125" style="25" bestFit="1" customWidth="1"/>
    <col min="7" max="7" width="25.5703125" style="25" bestFit="1" customWidth="1"/>
    <col min="8" max="8" width="15.85546875" style="25" bestFit="1" customWidth="1"/>
    <col min="9" max="9" width="7.140625" style="25" customWidth="1"/>
    <col min="10" max="10" width="14.5703125" style="25" bestFit="1" customWidth="1"/>
    <col min="11" max="11" width="27.28515625" style="25" bestFit="1" customWidth="1"/>
    <col min="12" max="12" width="16.5703125" style="25" bestFit="1" customWidth="1"/>
    <col min="13" max="16384" width="9.140625" style="25"/>
  </cols>
  <sheetData>
    <row r="1" spans="1:20" x14ac:dyDescent="0.2">
      <c r="E1" s="39"/>
      <c r="G1" s="40" t="s">
        <v>175</v>
      </c>
      <c r="H1" s="41">
        <f>([6]Assessment!AD86-('[6]CAH 101% of cost'!AN41+'[6]CAH 101% of cost'!AT41))*'[6]UPL Gap Summary sfy17'!D14</f>
        <v>390673427.32354552</v>
      </c>
      <c r="K1" s="40" t="s">
        <v>176</v>
      </c>
      <c r="L1" s="41">
        <f>([6]Assessment!AD86-('[6]CAH 101% of cost'!AN41+'[6]CAH 101% of cost'!AT41))*'[6]UPL Gap Summary sfy17'!D15</f>
        <v>92806632.522281244</v>
      </c>
    </row>
    <row r="2" spans="1:20" s="46" customFormat="1" ht="51" x14ac:dyDescent="0.2">
      <c r="A2" s="11" t="s">
        <v>0</v>
      </c>
      <c r="B2" s="12" t="s">
        <v>1</v>
      </c>
      <c r="C2" s="12" t="s">
        <v>177</v>
      </c>
      <c r="D2" s="12" t="s">
        <v>2</v>
      </c>
      <c r="E2" s="42" t="s">
        <v>178</v>
      </c>
      <c r="F2" s="43" t="s">
        <v>179</v>
      </c>
      <c r="G2" s="12" t="s">
        <v>180</v>
      </c>
      <c r="H2" s="44" t="s">
        <v>3</v>
      </c>
      <c r="I2" s="45"/>
      <c r="J2" s="12" t="s">
        <v>181</v>
      </c>
      <c r="K2" s="12" t="s">
        <v>182</v>
      </c>
      <c r="L2" s="44" t="s">
        <v>4</v>
      </c>
    </row>
    <row r="3" spans="1:20" x14ac:dyDescent="0.2">
      <c r="A3" s="2"/>
      <c r="C3" s="47"/>
      <c r="E3" s="48"/>
      <c r="F3" s="49"/>
      <c r="G3" s="50"/>
      <c r="H3" s="49"/>
      <c r="I3" s="49"/>
      <c r="J3" s="49"/>
      <c r="K3" s="50"/>
      <c r="L3" s="51"/>
    </row>
    <row r="4" spans="1:20" s="56" customFormat="1" x14ac:dyDescent="0.2">
      <c r="A4" s="52"/>
      <c r="B4" s="53" t="s">
        <v>183</v>
      </c>
      <c r="C4" s="54"/>
      <c r="D4" s="55"/>
      <c r="E4" s="57"/>
      <c r="F4" s="58"/>
      <c r="G4" s="59"/>
      <c r="H4" s="58"/>
      <c r="I4" s="58"/>
      <c r="J4" s="58"/>
      <c r="K4" s="59"/>
      <c r="L4" s="60"/>
    </row>
    <row r="5" spans="1:20" x14ac:dyDescent="0.2">
      <c r="A5" s="14" t="s">
        <v>7</v>
      </c>
      <c r="B5" s="10" t="s">
        <v>210</v>
      </c>
      <c r="C5" s="47" t="str">
        <f>IFERROR(VLOOKUP(A5,'[6]OUTPT SHOPP Cost UPL SFY2017'!$A:$F,6,FALSE),VLOOKUP(A5,'[6]DRG UPL SFY17 Combined'!$A:$J,10,FALSE))</f>
        <v>Yes</v>
      </c>
      <c r="D5" s="10">
        <v>1</v>
      </c>
      <c r="E5" s="48">
        <v>1</v>
      </c>
      <c r="F5" s="49">
        <v>7054457.9900000002</v>
      </c>
      <c r="G5" s="50">
        <f>IF($E5=1,F5/$F$60,0)</f>
        <v>1.9616835258134943E-2</v>
      </c>
      <c r="H5" s="49">
        <f>IF($E5=1,ROUND(G5*($H$62),0),0)</f>
        <v>6624010</v>
      </c>
      <c r="I5" s="49"/>
      <c r="J5" s="49">
        <v>3449584.0811763103</v>
      </c>
      <c r="K5" s="50">
        <f>IF($E5=1,J5/$J$60,0)</f>
        <v>2.131328414850572E-2</v>
      </c>
      <c r="L5" s="51">
        <f>IF($E5=1,ROUND(K5*$L$62,0),0)</f>
        <v>1700352</v>
      </c>
    </row>
    <row r="6" spans="1:20" x14ac:dyDescent="0.2">
      <c r="A6" s="13" t="s">
        <v>18</v>
      </c>
      <c r="B6" s="10" t="s">
        <v>211</v>
      </c>
      <c r="C6" s="47" t="str">
        <f>IFERROR(VLOOKUP(A6,'[6]OUTPT SHOPP Cost UPL SFY2017'!$A:$F,6,FALSE),VLOOKUP(A6,'[6]DRG UPL SFY17 Combined'!$A:$J,10,FALSE))</f>
        <v>Yes</v>
      </c>
      <c r="D6" s="10">
        <v>1</v>
      </c>
      <c r="E6" s="48">
        <v>1</v>
      </c>
      <c r="F6" s="49">
        <v>6903645.0300000003</v>
      </c>
      <c r="G6" s="50">
        <f>IF($E6=1,F6/$F$60,0)</f>
        <v>1.9197458887150035E-2</v>
      </c>
      <c r="H6" s="49">
        <f>IF($E6=1,ROUND(G6*($H$62),0),0)</f>
        <v>6482399</v>
      </c>
      <c r="I6" s="49"/>
      <c r="J6" s="49">
        <v>4422571.5937684318</v>
      </c>
      <c r="K6" s="50">
        <f>IF($E6=1,J6/$J$60,0)</f>
        <v>2.7324895647406235E-2</v>
      </c>
      <c r="L6" s="51">
        <f>IF($E6=1,ROUND(K6*$L$62,0),0)</f>
        <v>2179952</v>
      </c>
    </row>
    <row r="7" spans="1:20" x14ac:dyDescent="0.2">
      <c r="A7" s="13" t="s">
        <v>8</v>
      </c>
      <c r="B7" s="10" t="s">
        <v>200</v>
      </c>
      <c r="C7" s="47" t="str">
        <f>IFERROR(VLOOKUP(A7,'[6]OUTPT SHOPP Cost UPL SFY2017'!$A:$F,6,FALSE),VLOOKUP(A7,'[6]DRG UPL SFY17 Combined'!$A:$J,10,FALSE))</f>
        <v>Yes</v>
      </c>
      <c r="D7" s="10">
        <v>1</v>
      </c>
      <c r="E7" s="48">
        <v>1</v>
      </c>
      <c r="F7" s="49">
        <v>5463585.2300000004</v>
      </c>
      <c r="G7" s="50">
        <f>IF($E7=1,F7/$F$60,0)</f>
        <v>1.5192981732631923E-2</v>
      </c>
      <c r="H7" s="49">
        <f>IF($E7=1,ROUND(G7*($H$62),0),0)</f>
        <v>5130209</v>
      </c>
      <c r="I7" s="49"/>
      <c r="J7" s="49">
        <v>3210074.3838054505</v>
      </c>
      <c r="K7" s="50">
        <f>IF($E7=1,J7/$J$60,0)</f>
        <v>1.9833471476524978E-2</v>
      </c>
      <c r="L7" s="51">
        <f>IF($E7=1,ROUND(K7*$L$62,0),0)</f>
        <v>1582294</v>
      </c>
    </row>
    <row r="8" spans="1:20" x14ac:dyDescent="0.2">
      <c r="A8" s="13" t="s">
        <v>11</v>
      </c>
      <c r="B8" s="10" t="s">
        <v>12</v>
      </c>
      <c r="C8" s="47" t="str">
        <f>IFERROR(VLOOKUP(A8,'[6]OUTPT SHOPP Cost UPL SFY2017'!$A:$F,6,FALSE),VLOOKUP(A8,'[6]DRG UPL SFY17 Combined'!$A:$J,10,FALSE))</f>
        <v>Yes</v>
      </c>
      <c r="D8" s="10">
        <v>1</v>
      </c>
      <c r="E8" s="48">
        <v>1</v>
      </c>
      <c r="F8" s="49">
        <v>673750.41</v>
      </c>
      <c r="G8" s="50">
        <f>IF($E8=1,F8/$F$60,0)</f>
        <v>1.8735458935054022E-3</v>
      </c>
      <c r="H8" s="49">
        <f>IF($E8=1,ROUND(G8*($H$62),0),0)</f>
        <v>632640</v>
      </c>
      <c r="I8" s="49"/>
      <c r="J8" s="49">
        <v>1415283.2636950826</v>
      </c>
      <c r="K8" s="50">
        <f>IF($E8=1,J8/$J$60,0)</f>
        <v>8.7443395029443045E-3</v>
      </c>
      <c r="L8" s="51">
        <f>IF($E8=1,ROUND(K8*$L$62,0),0)</f>
        <v>697615</v>
      </c>
      <c r="N8" s="14"/>
      <c r="P8" s="14"/>
      <c r="Q8" s="14"/>
      <c r="R8" s="14"/>
      <c r="T8" s="14"/>
    </row>
    <row r="9" spans="1:20" x14ac:dyDescent="0.2">
      <c r="A9" s="26" t="s">
        <v>115</v>
      </c>
      <c r="B9" s="10" t="s">
        <v>119</v>
      </c>
      <c r="C9" s="47" t="str">
        <f>IFERROR(VLOOKUP(A9,'[6]OUTPT SHOPP Cost UPL SFY2017'!$A:$F,6,FALSE),VLOOKUP(A9,'[6]DRG UPL SFY17 Combined'!$A:$J,10,FALSE))</f>
        <v>Yes</v>
      </c>
      <c r="D9" s="10">
        <v>1</v>
      </c>
      <c r="E9" s="48">
        <v>1</v>
      </c>
      <c r="F9" s="49">
        <v>1710693.37</v>
      </c>
      <c r="G9" s="50">
        <f>IF($E9=1,F9/$F$60,0)</f>
        <v>4.7570472549477447E-3</v>
      </c>
      <c r="H9" s="49">
        <f>IF($E9=1,ROUND(G9*($H$62),0),0)</f>
        <v>1606310</v>
      </c>
      <c r="I9" s="49"/>
      <c r="J9" s="49">
        <v>2255853.5732267932</v>
      </c>
      <c r="K9" s="50">
        <f>IF($E9=1,J9/$J$60,0)</f>
        <v>1.3937810203254825E-2</v>
      </c>
      <c r="L9" s="51">
        <f>IF($E9=1,ROUND(K9*$L$62,0),0)</f>
        <v>1111944</v>
      </c>
    </row>
    <row r="10" spans="1:20" x14ac:dyDescent="0.2">
      <c r="A10" s="13" t="s">
        <v>184</v>
      </c>
      <c r="B10" s="10" t="s">
        <v>185</v>
      </c>
      <c r="C10" s="47" t="s">
        <v>186</v>
      </c>
      <c r="D10" s="10">
        <v>1</v>
      </c>
      <c r="E10" s="48">
        <v>1</v>
      </c>
      <c r="F10" s="49">
        <v>0</v>
      </c>
      <c r="G10" s="50">
        <f>IF($E10=1,F10/$F$60,0)</f>
        <v>0</v>
      </c>
      <c r="H10" s="49">
        <f>IF($E10=1,ROUND(G10*($H$62),0),0)</f>
        <v>0</v>
      </c>
      <c r="I10" s="50"/>
      <c r="J10" s="49">
        <v>0</v>
      </c>
      <c r="K10" s="50">
        <f>IF($E10=1,J10/$J$60,0)</f>
        <v>0</v>
      </c>
      <c r="L10" s="51">
        <f>IF($E10=1,ROUND(K10*$L$62,0),0)</f>
        <v>0</v>
      </c>
      <c r="M10" s="14"/>
    </row>
    <row r="11" spans="1:20" s="14" customFormat="1" x14ac:dyDescent="0.2">
      <c r="A11" s="34" t="s">
        <v>132</v>
      </c>
      <c r="B11" s="10" t="s">
        <v>138</v>
      </c>
      <c r="C11" s="47" t="str">
        <f>IFERROR(VLOOKUP(A11,'[6]OUTPT SHOPP Cost UPL SFY2017'!$A:$F,6,FALSE),VLOOKUP(A11,'[6]DRG UPL SFY17 Combined'!$A:$J,10,FALSE))</f>
        <v>No</v>
      </c>
      <c r="D11" s="10">
        <v>1</v>
      </c>
      <c r="E11" s="48">
        <v>1</v>
      </c>
      <c r="F11" s="49">
        <v>2389262.6800000006</v>
      </c>
      <c r="G11" s="50">
        <f>IF($E11=1,F11/$F$60,0)</f>
        <v>6.6439934079145311E-3</v>
      </c>
      <c r="H11" s="49">
        <f>IF($E11=1,ROUND(G11*($H$62),0),0)</f>
        <v>2243475</v>
      </c>
      <c r="I11" s="49"/>
      <c r="J11" s="49">
        <v>0</v>
      </c>
      <c r="K11" s="50">
        <f>IF($E11=1,J11/$J$60,0)</f>
        <v>0</v>
      </c>
      <c r="L11" s="51">
        <f>IF($E11=1,ROUND(K11*$L$62,0),0)</f>
        <v>0</v>
      </c>
      <c r="N11" s="25"/>
      <c r="O11" s="25"/>
      <c r="P11" s="25"/>
      <c r="Q11" s="25"/>
      <c r="R11" s="25"/>
      <c r="S11" s="25"/>
      <c r="T11" s="25"/>
    </row>
    <row r="12" spans="1:20" s="14" customFormat="1" x14ac:dyDescent="0.2">
      <c r="A12" s="14" t="s">
        <v>13</v>
      </c>
      <c r="B12" s="10" t="s">
        <v>14</v>
      </c>
      <c r="C12" s="47" t="str">
        <f>IFERROR(VLOOKUP(A12,'[6]OUTPT SHOPP Cost UPL SFY2017'!$A:$F,6,FALSE),VLOOKUP(A12,'[6]DRG UPL SFY17 Combined'!$A:$J,10,FALSE))</f>
        <v>Yes</v>
      </c>
      <c r="D12" s="10">
        <v>1</v>
      </c>
      <c r="E12" s="48">
        <v>1</v>
      </c>
      <c r="F12" s="49">
        <v>1218041.3799999999</v>
      </c>
      <c r="G12" s="50">
        <f>IF($E12=1,F12/$F$60,0)</f>
        <v>3.3870946744487367E-3</v>
      </c>
      <c r="H12" s="49">
        <f>IF($E12=1,ROUND(G12*($H$62),0),0)</f>
        <v>1143719</v>
      </c>
      <c r="I12" s="49"/>
      <c r="J12" s="49">
        <v>902713.5580009782</v>
      </c>
      <c r="K12" s="50">
        <f>IF($E12=1,J12/$J$60,0)</f>
        <v>5.5774232816562241E-3</v>
      </c>
      <c r="L12" s="51">
        <f>IF($E12=1,ROUND(K12*$L$62,0),0)</f>
        <v>444961</v>
      </c>
      <c r="M12" s="25"/>
      <c r="N12" s="25"/>
      <c r="O12" s="25"/>
      <c r="P12" s="25"/>
      <c r="Q12" s="25"/>
      <c r="R12" s="25"/>
      <c r="S12" s="25"/>
      <c r="T12" s="25"/>
    </row>
    <row r="13" spans="1:20" x14ac:dyDescent="0.2">
      <c r="A13" s="13" t="s">
        <v>16</v>
      </c>
      <c r="B13" s="10" t="s">
        <v>17</v>
      </c>
      <c r="C13" s="47" t="str">
        <f>IFERROR(VLOOKUP(A13,'[6]OUTPT SHOPP Cost UPL SFY2017'!$A:$F,6,FALSE),VLOOKUP(A13,'[6]DRG UPL SFY17 Combined'!$A:$J,10,FALSE))</f>
        <v>Yes</v>
      </c>
      <c r="D13" s="10">
        <v>1</v>
      </c>
      <c r="E13" s="48">
        <v>1</v>
      </c>
      <c r="F13" s="49">
        <v>3468601.7199999997</v>
      </c>
      <c r="G13" s="50">
        <f>IF($E13=1,F13/$F$60,0)</f>
        <v>9.6453885775175611E-3</v>
      </c>
      <c r="H13" s="49">
        <f>IF($E13=1,ROUND(G13*($H$62),0),0)</f>
        <v>3256955</v>
      </c>
      <c r="I13" s="49"/>
      <c r="J13" s="49">
        <v>4262243.8685104763</v>
      </c>
      <c r="K13" s="50">
        <f>IF($E13=1,J13/$J$60,0)</f>
        <v>2.6334309453565401E-2</v>
      </c>
      <c r="L13" s="51">
        <f>IF($E13=1,ROUND(K13*$L$62,0),0)</f>
        <v>2100924</v>
      </c>
      <c r="N13" s="61"/>
      <c r="P13" s="61"/>
      <c r="Q13" s="61"/>
      <c r="R13" s="61"/>
      <c r="T13" s="61"/>
    </row>
    <row r="14" spans="1:20" x14ac:dyDescent="0.2">
      <c r="A14" s="13" t="s">
        <v>19</v>
      </c>
      <c r="B14" s="10" t="s">
        <v>20</v>
      </c>
      <c r="C14" s="47" t="str">
        <f>IFERROR(VLOOKUP(A14,'[6]OUTPT SHOPP Cost UPL SFY2017'!$A:$F,6,FALSE),VLOOKUP(A14,'[6]DRG UPL SFY17 Combined'!$A:$J,10,FALSE))</f>
        <v>Yes</v>
      </c>
      <c r="D14" s="10">
        <v>1</v>
      </c>
      <c r="E14" s="48">
        <v>1</v>
      </c>
      <c r="F14" s="49">
        <v>1273511.02</v>
      </c>
      <c r="G14" s="50">
        <f>IF($E14=1,F14/$F$60,0)</f>
        <v>3.5413430647929047E-3</v>
      </c>
      <c r="H14" s="49">
        <f>IF($E14=1,ROUND(G14*($H$62),0),0)</f>
        <v>1195804</v>
      </c>
      <c r="I14" s="49"/>
      <c r="J14" s="49">
        <v>1705292.3813136024</v>
      </c>
      <c r="K14" s="50">
        <f>IF($E14=1,J14/$J$60,0)</f>
        <v>1.0536163266043648E-2</v>
      </c>
      <c r="L14" s="51">
        <f>IF($E14=1,ROUND(K14*$L$62,0),0)</f>
        <v>840564</v>
      </c>
    </row>
    <row r="15" spans="1:20" x14ac:dyDescent="0.2">
      <c r="A15" s="13" t="s">
        <v>21</v>
      </c>
      <c r="B15" s="10" t="s">
        <v>22</v>
      </c>
      <c r="C15" s="47" t="str">
        <f>IFERROR(VLOOKUP(A15,'[6]OUTPT SHOPP Cost UPL SFY2017'!$A:$F,6,FALSE),VLOOKUP(A15,'[6]DRG UPL SFY17 Combined'!$A:$J,10,FALSE))</f>
        <v>Yes</v>
      </c>
      <c r="D15" s="10">
        <v>1</v>
      </c>
      <c r="E15" s="48">
        <v>1</v>
      </c>
      <c r="F15" s="49">
        <v>249491.96</v>
      </c>
      <c r="G15" s="50">
        <f>IF($E15=1,F15/$F$60,0)</f>
        <v>6.9378011528128643E-4</v>
      </c>
      <c r="H15" s="49">
        <f>IF($E15=1,ROUND(G15*($H$62),0),0)</f>
        <v>234268</v>
      </c>
      <c r="I15" s="49"/>
      <c r="J15" s="49">
        <v>1020470.4974496709</v>
      </c>
      <c r="K15" s="50">
        <f>IF($E15=1,J15/$J$60,0)</f>
        <v>6.3049855186875737E-3</v>
      </c>
      <c r="L15" s="51">
        <f>IF($E15=1,ROUND(K15*$L$62,0),0)</f>
        <v>503005</v>
      </c>
    </row>
    <row r="16" spans="1:20" x14ac:dyDescent="0.2">
      <c r="A16" s="14" t="s">
        <v>6</v>
      </c>
      <c r="B16" s="10" t="s">
        <v>213</v>
      </c>
      <c r="C16" s="47" t="str">
        <f>IFERROR(VLOOKUP(A16,'[6]OUTPT SHOPP Cost UPL SFY2017'!$A:$F,6,FALSE),VLOOKUP(A16,'[6]DRG UPL SFY17 Combined'!$A:$J,10,FALSE))</f>
        <v>Yes</v>
      </c>
      <c r="D16" s="10">
        <v>1</v>
      </c>
      <c r="E16" s="48">
        <v>1</v>
      </c>
      <c r="F16" s="49">
        <v>2715257.8400000003</v>
      </c>
      <c r="G16" s="50">
        <f>IF($E16=1,F16/$F$60,0)</f>
        <v>7.5505114363349311E-3</v>
      </c>
      <c r="H16" s="49">
        <f>IF($E16=1,ROUND(G16*($H$62),0),0)</f>
        <v>2549578</v>
      </c>
      <c r="I16" s="49"/>
      <c r="J16" s="49">
        <v>2473826.4190649749</v>
      </c>
      <c r="K16" s="50">
        <f>IF($E16=1,J16/$J$60,0)</f>
        <v>1.5284557257590549E-2</v>
      </c>
      <c r="L16" s="51">
        <f>IF($E16=1,ROUND(K16*$L$62,0),0)</f>
        <v>1219386</v>
      </c>
    </row>
    <row r="17" spans="1:20" x14ac:dyDescent="0.2">
      <c r="A17" s="13" t="s">
        <v>15</v>
      </c>
      <c r="B17" s="10" t="s">
        <v>202</v>
      </c>
      <c r="C17" s="47" t="str">
        <f>IFERROR(VLOOKUP(A17,'[6]OUTPT SHOPP Cost UPL SFY2017'!$A:$F,6,FALSE),VLOOKUP(A17,'[6]DRG UPL SFY17 Combined'!$A:$J,10,FALSE))</f>
        <v>Yes</v>
      </c>
      <c r="D17" s="10">
        <v>1</v>
      </c>
      <c r="E17" s="48">
        <v>1</v>
      </c>
      <c r="F17" s="49">
        <v>1105376.4099999999</v>
      </c>
      <c r="G17" s="50">
        <f>IF($E17=1,F17/$F$60,0)</f>
        <v>3.0737991443051493E-3</v>
      </c>
      <c r="H17" s="49">
        <f>IF($E17=1,ROUND(G17*($H$62),0),0)</f>
        <v>1037929</v>
      </c>
      <c r="I17" s="49"/>
      <c r="J17" s="49">
        <v>1171049.5666544905</v>
      </c>
      <c r="K17" s="50">
        <f>IF($E17=1,J17/$J$60,0)</f>
        <v>7.2353395594232451E-3</v>
      </c>
      <c r="L17" s="51">
        <f>IF($E17=1,ROUND(K17*$L$62,0),0)</f>
        <v>577228</v>
      </c>
    </row>
    <row r="18" spans="1:20" x14ac:dyDescent="0.2">
      <c r="A18" s="13" t="s">
        <v>23</v>
      </c>
      <c r="B18" s="20" t="s">
        <v>24</v>
      </c>
      <c r="C18" s="47" t="str">
        <f>IFERROR(VLOOKUP(A18,'[6]OUTPT SHOPP Cost UPL SFY2017'!$A:$F,6,FALSE),VLOOKUP(A18,'[6]DRG UPL SFY17 Combined'!$A:$J,10,FALSE))</f>
        <v>Yes</v>
      </c>
      <c r="D18" s="20">
        <v>1</v>
      </c>
      <c r="E18" s="48">
        <v>1</v>
      </c>
      <c r="F18" s="49">
        <v>37440415.699999996</v>
      </c>
      <c r="G18" s="50">
        <f>IF($E18=1,F18/$F$60,0)</f>
        <v>0.10411323844073085</v>
      </c>
      <c r="H18" s="49">
        <f>IF($E18=1,ROUND(G18*($H$62),0),0)</f>
        <v>35155879</v>
      </c>
      <c r="I18" s="49"/>
      <c r="J18" s="49">
        <v>8058492.7915233821</v>
      </c>
      <c r="K18" s="50">
        <f>IF($E18=1,J18/$J$60,0)</f>
        <v>4.9789465231951976E-2</v>
      </c>
      <c r="L18" s="51">
        <f>IF($E18=1,ROUND(K18*$L$62,0),0)</f>
        <v>3972153</v>
      </c>
    </row>
    <row r="19" spans="1:20" s="61" customFormat="1" x14ac:dyDescent="0.2">
      <c r="A19" s="13" t="s">
        <v>25</v>
      </c>
      <c r="B19" s="10" t="s">
        <v>139</v>
      </c>
      <c r="C19" s="47" t="str">
        <f>IFERROR(VLOOKUP(A19,'[6]OUTPT SHOPP Cost UPL SFY2017'!$A:$F,6,FALSE),VLOOKUP(A19,'[6]DRG UPL SFY17 Combined'!$A:$J,10,FALSE))</f>
        <v>Yes</v>
      </c>
      <c r="D19" s="10">
        <v>1</v>
      </c>
      <c r="E19" s="48">
        <v>1</v>
      </c>
      <c r="F19" s="49">
        <v>37595105.559999995</v>
      </c>
      <c r="G19" s="50">
        <f>IF($E19=1,F19/$F$60,0)</f>
        <v>0.10454339558448669</v>
      </c>
      <c r="H19" s="49">
        <f>IF($E19=1,ROUND(G19*($H$62),0),0)</f>
        <v>35301130</v>
      </c>
      <c r="I19" s="49"/>
      <c r="J19" s="49">
        <v>9818451.5888935812</v>
      </c>
      <c r="K19" s="50">
        <f>IF($E19=1,J19/$J$60,0)</f>
        <v>6.0663385407633663E-2</v>
      </c>
      <c r="L19" s="51">
        <f>IF($E19=1,ROUND(K19*$L$62,0),0)</f>
        <v>4839663</v>
      </c>
      <c r="M19" s="25"/>
      <c r="N19" s="25"/>
      <c r="O19" s="25"/>
      <c r="P19" s="25"/>
      <c r="Q19" s="25"/>
      <c r="R19" s="25"/>
      <c r="S19" s="25"/>
      <c r="T19" s="25"/>
    </row>
    <row r="20" spans="1:20" x14ac:dyDescent="0.2">
      <c r="A20" s="13" t="s">
        <v>27</v>
      </c>
      <c r="B20" s="10" t="s">
        <v>28</v>
      </c>
      <c r="C20" s="47" t="str">
        <f>IFERROR(VLOOKUP(A20,'[6]OUTPT SHOPP Cost UPL SFY2017'!$A:$F,6,FALSE),VLOOKUP(A20,'[6]DRG UPL SFY17 Combined'!$A:$J,10,FALSE))</f>
        <v>Yes</v>
      </c>
      <c r="D20" s="10">
        <v>1</v>
      </c>
      <c r="E20" s="48">
        <v>1</v>
      </c>
      <c r="F20" s="49">
        <v>7177708.3599999994</v>
      </c>
      <c r="G20" s="50">
        <f>IF($E20=1,F20/$F$60,0)</f>
        <v>1.9959566366211774E-2</v>
      </c>
      <c r="H20" s="49">
        <f>IF($E20=1,ROUND(G20*($H$62),0),0)</f>
        <v>6739739</v>
      </c>
      <c r="I20" s="49"/>
      <c r="J20" s="49">
        <v>2199930.4271524455</v>
      </c>
      <c r="K20" s="50">
        <f>IF($E20=1,J20/$J$60,0)</f>
        <v>1.3592288576672376E-2</v>
      </c>
      <c r="L20" s="51">
        <f>IF($E20=1,ROUND(K20*$L$62,0),0)</f>
        <v>1084379</v>
      </c>
    </row>
    <row r="21" spans="1:20" x14ac:dyDescent="0.2">
      <c r="A21" s="13" t="s">
        <v>29</v>
      </c>
      <c r="B21" s="10" t="s">
        <v>30</v>
      </c>
      <c r="C21" s="47" t="str">
        <f>IFERROR(VLOOKUP(A21,'[6]OUTPT SHOPP Cost UPL SFY2017'!$A:$F,6,FALSE),VLOOKUP(A21,'[6]DRG UPL SFY17 Combined'!$A:$J,10,FALSE))</f>
        <v>Yes</v>
      </c>
      <c r="D21" s="10">
        <v>1</v>
      </c>
      <c r="E21" s="48">
        <v>1</v>
      </c>
      <c r="F21" s="49">
        <v>2882308.8200000003</v>
      </c>
      <c r="G21" s="50">
        <f>IF($E21=1,F21/$F$60,0)</f>
        <v>8.0150420294740916E-3</v>
      </c>
      <c r="H21" s="49">
        <f>IF($E21=1,ROUND(G21*($H$62),0),0)</f>
        <v>2706436</v>
      </c>
      <c r="I21" s="49"/>
      <c r="J21" s="49">
        <v>2267182.8273431435</v>
      </c>
      <c r="K21" s="50">
        <f>IF($E21=1,J21/$J$60,0)</f>
        <v>1.400780809473688E-2</v>
      </c>
      <c r="L21" s="51">
        <f>IF($E21=1,ROUND(K21*$L$62,0),0)</f>
        <v>1117529</v>
      </c>
    </row>
    <row r="22" spans="1:20" x14ac:dyDescent="0.2">
      <c r="A22" s="13" t="s">
        <v>31</v>
      </c>
      <c r="B22" s="10" t="s">
        <v>32</v>
      </c>
      <c r="C22" s="47" t="str">
        <f>IFERROR(VLOOKUP(A22,'[6]OUTPT SHOPP Cost UPL SFY2017'!$A:$F,6,FALSE),VLOOKUP(A22,'[6]DRG UPL SFY17 Combined'!$A:$J,10,FALSE))</f>
        <v>Yes</v>
      </c>
      <c r="D22" s="10">
        <v>1</v>
      </c>
      <c r="E22" s="48">
        <v>1</v>
      </c>
      <c r="F22" s="49">
        <v>1828509.9</v>
      </c>
      <c r="G22" s="50">
        <f>IF($E22=1,F22/$F$60,0)</f>
        <v>5.0846680959778165E-3</v>
      </c>
      <c r="H22" s="49">
        <f>IF($E22=1,ROUND(G22*($H$62),0),0)</f>
        <v>1716938</v>
      </c>
      <c r="I22" s="49"/>
      <c r="J22" s="49">
        <v>2002718.5255899653</v>
      </c>
      <c r="K22" s="50">
        <f>IF($E22=1,J22/$J$60,0)</f>
        <v>1.2373813190493362E-2</v>
      </c>
      <c r="L22" s="51">
        <f>IF($E22=1,ROUND(K22*$L$62,0),0)</f>
        <v>987170</v>
      </c>
    </row>
    <row r="23" spans="1:20" x14ac:dyDescent="0.2">
      <c r="A23" s="13" t="s">
        <v>33</v>
      </c>
      <c r="B23" s="10" t="s">
        <v>34</v>
      </c>
      <c r="C23" s="47" t="str">
        <f>IFERROR(VLOOKUP(A23,'[6]OUTPT SHOPP Cost UPL SFY2017'!$A:$F,6,FALSE),VLOOKUP(A23,'[6]DRG UPL SFY17 Combined'!$A:$J,10,FALSE))</f>
        <v>Yes</v>
      </c>
      <c r="D23" s="10">
        <v>1</v>
      </c>
      <c r="E23" s="48">
        <v>1</v>
      </c>
      <c r="F23" s="49">
        <v>1363777.61</v>
      </c>
      <c r="G23" s="50">
        <f>IF($E23=1,F23/$F$60,0)</f>
        <v>3.7923538196735374E-3</v>
      </c>
      <c r="H23" s="49">
        <f>IF($E23=1,ROUND(G23*($H$62),0),0)</f>
        <v>1280563</v>
      </c>
      <c r="I23" s="49"/>
      <c r="J23" s="49">
        <v>1365774.6128631076</v>
      </c>
      <c r="K23" s="50">
        <f>IF($E23=1,J23/$J$60,0)</f>
        <v>8.438449888961851E-3</v>
      </c>
      <c r="L23" s="51">
        <f>IF($E23=1,ROUND(K23*$L$62,0),0)</f>
        <v>673211</v>
      </c>
    </row>
    <row r="24" spans="1:20" x14ac:dyDescent="0.2">
      <c r="A24" s="13" t="s">
        <v>26</v>
      </c>
      <c r="B24" s="10" t="s">
        <v>203</v>
      </c>
      <c r="C24" s="47" t="str">
        <f>IFERROR(VLOOKUP(A24,'[6]OUTPT SHOPP Cost UPL SFY2017'!$A:$F,6,FALSE),VLOOKUP(A24,'[6]DRG UPL SFY17 Combined'!$A:$J,10,FALSE))</f>
        <v>Yes</v>
      </c>
      <c r="D24" s="10">
        <v>1</v>
      </c>
      <c r="E24" s="48">
        <v>1</v>
      </c>
      <c r="F24" s="49">
        <v>1783728.08</v>
      </c>
      <c r="G24" s="50">
        <f>IF($E24=1,F24/$F$60,0)</f>
        <v>4.9601400901771254E-3</v>
      </c>
      <c r="H24" s="49">
        <f>IF($E24=1,ROUND(G24*($H$62),0),0)</f>
        <v>1674889</v>
      </c>
      <c r="I24" s="49"/>
      <c r="J24" s="49">
        <v>1954109.8375132717</v>
      </c>
      <c r="K24" s="50">
        <f>IF($E24=1,J24/$J$60,0)</f>
        <v>1.2073484003934914E-2</v>
      </c>
      <c r="L24" s="51">
        <f>IF($E24=1,ROUND(K24*$L$62,0),0)</f>
        <v>963210</v>
      </c>
    </row>
    <row r="25" spans="1:20" x14ac:dyDescent="0.2">
      <c r="A25" s="13" t="s">
        <v>35</v>
      </c>
      <c r="B25" s="10" t="s">
        <v>36</v>
      </c>
      <c r="C25" s="47" t="str">
        <f>IFERROR(VLOOKUP(A25,'[6]OUTPT SHOPP Cost UPL SFY2017'!$A:$F,6,FALSE),VLOOKUP(A25,'[6]DRG UPL SFY17 Combined'!$A:$J,10,FALSE))</f>
        <v>Yes</v>
      </c>
      <c r="D25" s="10">
        <v>1</v>
      </c>
      <c r="E25" s="48">
        <v>1</v>
      </c>
      <c r="F25" s="49">
        <v>13352792.709999999</v>
      </c>
      <c r="G25" s="50">
        <f>IF($E25=1,F25/$F$60,0)</f>
        <v>3.7131064526772409E-2</v>
      </c>
      <c r="H25" s="49">
        <f>IF($E25=1,ROUND(G25*($H$62),0),0)</f>
        <v>12538033</v>
      </c>
      <c r="I25" s="49"/>
      <c r="J25" s="49">
        <v>7518178.9019074384</v>
      </c>
      <c r="K25" s="50">
        <f>IF($E25=1,J25/$J$60,0)</f>
        <v>4.6451131337843198E-2</v>
      </c>
      <c r="L25" s="51">
        <f>IF($E25=1,ROUND(K25*$L$62,0),0)</f>
        <v>3705824</v>
      </c>
      <c r="N25" s="14"/>
      <c r="P25" s="14"/>
      <c r="Q25" s="14"/>
      <c r="R25" s="14"/>
      <c r="T25" s="14"/>
    </row>
    <row r="26" spans="1:20" x14ac:dyDescent="0.2">
      <c r="A26" s="13" t="s">
        <v>37</v>
      </c>
      <c r="B26" s="10" t="s">
        <v>38</v>
      </c>
      <c r="C26" s="47" t="str">
        <f>IFERROR(VLOOKUP(A26,'[6]OUTPT SHOPP Cost UPL SFY2017'!$A:$F,6,FALSE),VLOOKUP(A26,'[6]DRG UPL SFY17 Combined'!$A:$J,10,FALSE))</f>
        <v>Yes</v>
      </c>
      <c r="D26" s="10">
        <v>1</v>
      </c>
      <c r="E26" s="48">
        <v>1</v>
      </c>
      <c r="F26" s="49">
        <v>2910355.8099999996</v>
      </c>
      <c r="G26" s="50">
        <f>IF($E26=1,F26/$F$60,0)</f>
        <v>8.0930342980646015E-3</v>
      </c>
      <c r="H26" s="49">
        <f>IF($E26=1,ROUND(G26*($H$62),0),0)</f>
        <v>2732772</v>
      </c>
      <c r="I26" s="49"/>
      <c r="J26" s="49">
        <v>3193079.7330264123</v>
      </c>
      <c r="K26" s="50">
        <f>IF($E26=1,J26/$J$60,0)</f>
        <v>1.9728469884293966E-2</v>
      </c>
      <c r="L26" s="51">
        <f>IF($E26=1,ROUND(K26*$L$62,0),0)</f>
        <v>1573917</v>
      </c>
    </row>
    <row r="27" spans="1:20" x14ac:dyDescent="0.2">
      <c r="A27" s="13" t="s">
        <v>10</v>
      </c>
      <c r="B27" s="10" t="s">
        <v>204</v>
      </c>
      <c r="C27" s="47" t="str">
        <f>IFERROR(VLOOKUP(A27,'[6]OUTPT SHOPP Cost UPL SFY2017'!$A:$F,6,FALSE),VLOOKUP(A27,'[6]DRG UPL SFY17 Combined'!$A:$J,10,FALSE))</f>
        <v>Yes</v>
      </c>
      <c r="D27" s="10">
        <v>1</v>
      </c>
      <c r="E27" s="48">
        <v>1</v>
      </c>
      <c r="F27" s="49">
        <v>3054182.5500000003</v>
      </c>
      <c r="G27" s="50">
        <f>IF($E27=1,F27/$F$60,0)</f>
        <v>8.4929835880446555E-3</v>
      </c>
      <c r="H27" s="49">
        <f>IF($E27=1,ROUND(G27*($H$62),0),0)</f>
        <v>2867823</v>
      </c>
      <c r="I27" s="49"/>
      <c r="J27" s="49">
        <v>2817999.5149590089</v>
      </c>
      <c r="K27" s="50">
        <f>IF($E27=1,J27/$J$60,0)</f>
        <v>1.7411033614287745E-2</v>
      </c>
      <c r="L27" s="51">
        <f>IF($E27=1,ROUND(K27*$L$62,0),0)</f>
        <v>1389035</v>
      </c>
    </row>
    <row r="28" spans="1:20" x14ac:dyDescent="0.2">
      <c r="A28" s="13" t="s">
        <v>137</v>
      </c>
      <c r="B28" s="10" t="s">
        <v>39</v>
      </c>
      <c r="C28" s="47" t="str">
        <f>IFERROR(VLOOKUP(A28,'[6]OUTPT SHOPP Cost UPL SFY2017'!$A:$F,6,FALSE),VLOOKUP(A28,'[6]DRG UPL SFY17 Combined'!$A:$J,10,FALSE))</f>
        <v>No</v>
      </c>
      <c r="D28" s="10">
        <v>1</v>
      </c>
      <c r="E28" s="48">
        <v>1</v>
      </c>
      <c r="F28" s="49">
        <v>83338.720000000001</v>
      </c>
      <c r="G28" s="50">
        <f>IF($E28=1,F28/$F$60,0)</f>
        <v>2.3174593188892684E-4</v>
      </c>
      <c r="H28" s="49">
        <f>IF($E28=1,ROUND(G28*($H$62),0),0)</f>
        <v>78254</v>
      </c>
      <c r="I28" s="49"/>
      <c r="J28" s="49">
        <v>0</v>
      </c>
      <c r="K28" s="50">
        <f>IF($E28=1,J28/$J$60,0)</f>
        <v>0</v>
      </c>
      <c r="L28" s="51">
        <f>IF($E28=1,ROUND(K28*$L$62,0),0)</f>
        <v>0</v>
      </c>
      <c r="M28" s="14"/>
    </row>
    <row r="29" spans="1:20" x14ac:dyDescent="0.2">
      <c r="A29" s="13" t="s">
        <v>133</v>
      </c>
      <c r="B29" s="10" t="s">
        <v>205</v>
      </c>
      <c r="C29" s="47" t="str">
        <f>IFERROR(VLOOKUP(A29,'[6]OUTPT SHOPP Cost UPL SFY2017'!$A:$F,6,FALSE),VLOOKUP(A29,'[6]DRG UPL SFY17 Combined'!$A:$J,10,FALSE))</f>
        <v>Yes</v>
      </c>
      <c r="D29" s="10">
        <v>1</v>
      </c>
      <c r="E29" s="48">
        <v>1</v>
      </c>
      <c r="F29" s="49">
        <v>159317.44999999998</v>
      </c>
      <c r="G29" s="50">
        <f>IF($E29=1,F29/$F$60,0)</f>
        <v>4.4302541383425977E-4</v>
      </c>
      <c r="H29" s="49">
        <f>IF($E29=1,ROUND(G29*($H$62),0),0)</f>
        <v>149596</v>
      </c>
      <c r="I29" s="49"/>
      <c r="J29" s="49">
        <v>1028364.3326238764</v>
      </c>
      <c r="K29" s="50">
        <f>IF($E29=1,J29/$J$60,0)</f>
        <v>6.3537576454513137E-3</v>
      </c>
      <c r="L29" s="51">
        <f>IF($E29=1,ROUND(K29*$L$62,0),0)</f>
        <v>506896</v>
      </c>
      <c r="N29" s="14"/>
      <c r="P29" s="14"/>
      <c r="Q29" s="14"/>
      <c r="R29" s="14"/>
      <c r="T29" s="14"/>
    </row>
    <row r="30" spans="1:20" s="14" customFormat="1" x14ac:dyDescent="0.2">
      <c r="A30" s="13" t="s">
        <v>40</v>
      </c>
      <c r="B30" s="10" t="s">
        <v>140</v>
      </c>
      <c r="C30" s="47" t="str">
        <f>IFERROR(VLOOKUP(A30,'[6]OUTPT SHOPP Cost UPL SFY2017'!$A:$F,6,FALSE),VLOOKUP(A30,'[6]DRG UPL SFY17 Combined'!$A:$J,10,FALSE))</f>
        <v>Yes</v>
      </c>
      <c r="D30" s="10">
        <v>1</v>
      </c>
      <c r="E30" s="48">
        <v>1</v>
      </c>
      <c r="F30" s="49">
        <v>1064520.9000000001</v>
      </c>
      <c r="G30" s="50">
        <f>IF($E30=1,F30/$F$60,0)</f>
        <v>2.9601893091919232E-3</v>
      </c>
      <c r="H30" s="49">
        <f>IF($E30=1,ROUND(G30*($H$62),0),0)</f>
        <v>999566</v>
      </c>
      <c r="I30" s="49"/>
      <c r="J30" s="49">
        <v>1227305.3352462631</v>
      </c>
      <c r="K30" s="50">
        <f>IF($E30=1,J30/$J$60,0)</f>
        <v>7.5829162970165419E-3</v>
      </c>
      <c r="L30" s="51">
        <f>IF($E30=1,ROUND(K30*$L$62,0),0)</f>
        <v>604957</v>
      </c>
      <c r="M30" s="25"/>
      <c r="N30" s="25"/>
      <c r="O30" s="25"/>
      <c r="P30" s="25"/>
      <c r="Q30" s="25"/>
      <c r="R30" s="25"/>
      <c r="S30" s="25"/>
      <c r="T30" s="25"/>
    </row>
    <row r="31" spans="1:20" x14ac:dyDescent="0.2">
      <c r="A31" s="13" t="s">
        <v>5</v>
      </c>
      <c r="B31" s="10" t="s">
        <v>207</v>
      </c>
      <c r="C31" s="47" t="str">
        <f>IFERROR(VLOOKUP(A31,'[6]OUTPT SHOPP Cost UPL SFY2017'!$A:$F,6,FALSE),VLOOKUP(A31,'[6]DRG UPL SFY17 Combined'!$A:$J,10,FALSE))</f>
        <v>Yes</v>
      </c>
      <c r="D31" s="10">
        <v>1</v>
      </c>
      <c r="E31" s="48">
        <v>1</v>
      </c>
      <c r="F31" s="49">
        <v>1302302.76</v>
      </c>
      <c r="G31" s="50">
        <f>IF($E31=1,F31/$F$60,0)</f>
        <v>3.6214063129085907E-3</v>
      </c>
      <c r="H31" s="49">
        <f>IF($E31=1,ROUND(G31*($H$62),0),0)</f>
        <v>1222839</v>
      </c>
      <c r="I31" s="49"/>
      <c r="J31" s="49">
        <v>804662.28964045248</v>
      </c>
      <c r="K31" s="50">
        <f>IF($E31=1,J31/$J$60,0)</f>
        <v>4.9716126985506074E-3</v>
      </c>
      <c r="L31" s="51">
        <f>IF($E31=1,ROUND(K31*$L$62,0),0)</f>
        <v>396630</v>
      </c>
    </row>
    <row r="32" spans="1:20" x14ac:dyDescent="0.2">
      <c r="A32" s="13" t="s">
        <v>41</v>
      </c>
      <c r="B32" s="10" t="s">
        <v>42</v>
      </c>
      <c r="C32" s="47" t="str">
        <f>IFERROR(VLOOKUP(A32,'[6]OUTPT SHOPP Cost UPL SFY2017'!$A:$F,6,FALSE),VLOOKUP(A32,'[6]DRG UPL SFY17 Combined'!$A:$J,10,FALSE))</f>
        <v>Yes</v>
      </c>
      <c r="D32" s="10">
        <v>1</v>
      </c>
      <c r="E32" s="48">
        <v>1</v>
      </c>
      <c r="F32" s="49">
        <v>17581123.48</v>
      </c>
      <c r="G32" s="50">
        <f>IF($E32=1,F32/$F$60,0)</f>
        <v>4.8889085943807302E-2</v>
      </c>
      <c r="H32" s="49">
        <f>IF($E32=1,ROUND(G32*($H$62),0),0)</f>
        <v>16508360</v>
      </c>
      <c r="I32" s="49"/>
      <c r="J32" s="49">
        <v>7044610.9625890851</v>
      </c>
      <c r="K32" s="50">
        <f>IF($E32=1,J32/$J$60,0)</f>
        <v>4.3525187856890975E-2</v>
      </c>
      <c r="L32" s="51">
        <f>IF($E32=1,ROUND(K32*$L$62,0),0)</f>
        <v>3472395</v>
      </c>
    </row>
    <row r="33" spans="1:20" x14ac:dyDescent="0.2">
      <c r="A33" s="13" t="s">
        <v>43</v>
      </c>
      <c r="B33" s="10" t="s">
        <v>44</v>
      </c>
      <c r="C33" s="47" t="str">
        <f>IFERROR(VLOOKUP(A33,'[6]OUTPT SHOPP Cost UPL SFY2017'!$A:$F,6,FALSE),VLOOKUP(A33,'[6]DRG UPL SFY17 Combined'!$A:$J,10,FALSE))</f>
        <v>Yes</v>
      </c>
      <c r="D33" s="10">
        <v>1</v>
      </c>
      <c r="E33" s="48">
        <v>1</v>
      </c>
      <c r="F33" s="49">
        <v>3978210.67</v>
      </c>
      <c r="G33" s="50">
        <f>IF($E33=1,F33/$F$60,0)</f>
        <v>1.1062494587985295E-2</v>
      </c>
      <c r="H33" s="49">
        <f>IF($E33=1,ROUND(G33*($H$62),0),0)</f>
        <v>3735468</v>
      </c>
      <c r="I33" s="49"/>
      <c r="J33" s="49">
        <v>3977361.6436526258</v>
      </c>
      <c r="K33" s="50">
        <f>IF($E33=1,J33/$J$60,0)</f>
        <v>2.4574162240344442E-2</v>
      </c>
      <c r="L33" s="51">
        <f>IF($E33=1,ROUND(K33*$L$62,0),0)</f>
        <v>1960502</v>
      </c>
    </row>
    <row r="34" spans="1:20" x14ac:dyDescent="0.2">
      <c r="A34" s="13" t="s">
        <v>45</v>
      </c>
      <c r="B34" s="10" t="s">
        <v>206</v>
      </c>
      <c r="C34" s="47" t="str">
        <f>IFERROR(VLOOKUP(A34,'[6]OUTPT SHOPP Cost UPL SFY2017'!$A:$F,6,FALSE),VLOOKUP(A34,'[6]DRG UPL SFY17 Combined'!$A:$J,10,FALSE))</f>
        <v>Yes</v>
      </c>
      <c r="D34" s="10">
        <v>1</v>
      </c>
      <c r="E34" s="48">
        <v>1</v>
      </c>
      <c r="F34" s="49">
        <v>7256648.0299999993</v>
      </c>
      <c r="G34" s="50">
        <f>IF($E34=1,F34/$F$60,0)</f>
        <v>2.0179079545525714E-2</v>
      </c>
      <c r="H34" s="49">
        <f>IF($E34=1,ROUND(G34*($H$62),0),0)</f>
        <v>6813862</v>
      </c>
      <c r="I34" s="49"/>
      <c r="J34" s="49">
        <v>5021786.2638321826</v>
      </c>
      <c r="K34" s="50">
        <f>IF($E34=1,J34/$J$60,0)</f>
        <v>3.1027148507022522E-2</v>
      </c>
      <c r="L34" s="51">
        <f>IF($E34=1,ROUND(K34*$L$62,0),0)</f>
        <v>2475314</v>
      </c>
    </row>
    <row r="35" spans="1:20" x14ac:dyDescent="0.2">
      <c r="A35" s="13" t="s">
        <v>46</v>
      </c>
      <c r="B35" s="10" t="s">
        <v>47</v>
      </c>
      <c r="C35" s="47" t="str">
        <f>IFERROR(VLOOKUP(A35,'[6]OUTPT SHOPP Cost UPL SFY2017'!$A:$F,6,FALSE),VLOOKUP(A35,'[6]DRG UPL SFY17 Combined'!$A:$J,10,FALSE))</f>
        <v>Yes</v>
      </c>
      <c r="D35" s="10">
        <v>1</v>
      </c>
      <c r="E35" s="48">
        <v>1</v>
      </c>
      <c r="F35" s="49">
        <v>261549.34</v>
      </c>
      <c r="G35" s="50">
        <f>IF($E35=1,F35/$F$60,0)</f>
        <v>7.2730893314936634E-4</v>
      </c>
      <c r="H35" s="49">
        <f>IF($E35=1,ROUND(G35*($H$62),0),0)</f>
        <v>245590</v>
      </c>
      <c r="I35" s="49"/>
      <c r="J35" s="49">
        <v>646424.74306942895</v>
      </c>
      <c r="K35" s="50">
        <f>IF($E35=1,J35/$J$60,0)</f>
        <v>3.9939406912399217E-3</v>
      </c>
      <c r="L35" s="51">
        <f>IF($E35=1,ROUND(K35*$L$62,0),0)</f>
        <v>318633</v>
      </c>
    </row>
    <row r="36" spans="1:20" x14ac:dyDescent="0.2">
      <c r="A36" s="13" t="s">
        <v>48</v>
      </c>
      <c r="B36" s="10" t="s">
        <v>49</v>
      </c>
      <c r="C36" s="47" t="str">
        <f>IFERROR(VLOOKUP(A36,'[6]OUTPT SHOPP Cost UPL SFY2017'!$A:$F,6,FALSE),VLOOKUP(A36,'[6]DRG UPL SFY17 Combined'!$A:$J,10,FALSE))</f>
        <v>No</v>
      </c>
      <c r="D36" s="10">
        <v>1</v>
      </c>
      <c r="E36" s="48">
        <v>1</v>
      </c>
      <c r="F36" s="49">
        <v>310974</v>
      </c>
      <c r="G36" s="50">
        <f>IF($E36=1,F36/$F$60,0)</f>
        <v>8.6474761579284068E-4</v>
      </c>
      <c r="H36" s="49">
        <f>IF($E36=1,ROUND(G36*($H$62),0),0)</f>
        <v>291999</v>
      </c>
      <c r="J36" s="49">
        <v>0</v>
      </c>
      <c r="K36" s="50">
        <f>IF($E36=1,J36/$J$60,0)</f>
        <v>0</v>
      </c>
      <c r="L36" s="51">
        <f>IF($E36=1,ROUND(K36*$L$62,0),0)</f>
        <v>0</v>
      </c>
    </row>
    <row r="37" spans="1:20" x14ac:dyDescent="0.2">
      <c r="A37" s="13" t="s">
        <v>9</v>
      </c>
      <c r="B37" s="10" t="s">
        <v>141</v>
      </c>
      <c r="C37" s="47" t="str">
        <f>IFERROR(VLOOKUP(A37,'[6]OUTPT SHOPP Cost UPL SFY2017'!$A:$F,6,FALSE),VLOOKUP(A37,'[6]DRG UPL SFY17 Combined'!$A:$J,10,FALSE))</f>
        <v>Yes</v>
      </c>
      <c r="D37" s="10">
        <v>1</v>
      </c>
      <c r="E37" s="48">
        <v>1</v>
      </c>
      <c r="F37" s="49">
        <v>7132547.1500000004</v>
      </c>
      <c r="G37" s="50">
        <f>IF($E37=1,F37/$F$60,0)</f>
        <v>1.9833983363536891E-2</v>
      </c>
      <c r="H37" s="49">
        <f>IF($E37=1,ROUND(G37*($H$62),0),0)</f>
        <v>6697334</v>
      </c>
      <c r="I37" s="49"/>
      <c r="J37" s="49">
        <v>3766488.6678510108</v>
      </c>
      <c r="K37" s="50">
        <f>IF($E37=1,J37/$J$60,0)</f>
        <v>2.3271281792517178E-2</v>
      </c>
      <c r="L37" s="51">
        <f>IF($E37=1,ROUND(K37*$L$62,0),0)</f>
        <v>1856559</v>
      </c>
    </row>
    <row r="38" spans="1:20" x14ac:dyDescent="0.2">
      <c r="A38" s="13" t="s">
        <v>50</v>
      </c>
      <c r="B38" s="10" t="s">
        <v>51</v>
      </c>
      <c r="C38" s="47" t="str">
        <f>IFERROR(VLOOKUP(A38,'[6]OUTPT SHOPP Cost UPL SFY2017'!$A:$F,6,FALSE),VLOOKUP(A38,'[6]DRG UPL SFY17 Combined'!$A:$J,10,FALSE))</f>
        <v>Yes</v>
      </c>
      <c r="D38" s="10">
        <v>1</v>
      </c>
      <c r="E38" s="48">
        <v>1</v>
      </c>
      <c r="F38" s="49">
        <v>10928494.220000001</v>
      </c>
      <c r="G38" s="50">
        <f>IF($E38=1,F38/$F$60,0)</f>
        <v>3.0389644539256789E-2</v>
      </c>
      <c r="H38" s="49">
        <f>IF($E38=1,ROUND(G38*($H$62),0),0)</f>
        <v>10261660</v>
      </c>
      <c r="I38" s="49"/>
      <c r="J38" s="49">
        <v>5365424.6081455788</v>
      </c>
      <c r="K38" s="50">
        <f>IF($E38=1,J38/$J$60,0)</f>
        <v>3.3150320896598237E-2</v>
      </c>
      <c r="L38" s="51">
        <f>IF($E38=1,ROUND(K38*$L$62,0),0)</f>
        <v>2644699</v>
      </c>
      <c r="N38" s="14"/>
      <c r="P38" s="14"/>
      <c r="Q38" s="14"/>
      <c r="R38" s="14"/>
      <c r="T38" s="14"/>
    </row>
    <row r="39" spans="1:20" x14ac:dyDescent="0.2">
      <c r="A39" s="13" t="s">
        <v>134</v>
      </c>
      <c r="B39" s="10" t="s">
        <v>142</v>
      </c>
      <c r="C39" s="47" t="str">
        <f>IFERROR(VLOOKUP(A39,'[6]OUTPT SHOPP Cost UPL SFY2017'!$A:$F,6,FALSE),VLOOKUP(A39,'[6]DRG UPL SFY17 Combined'!$A:$J,10,FALSE))</f>
        <v>No</v>
      </c>
      <c r="D39" s="10">
        <v>1</v>
      </c>
      <c r="E39" s="48">
        <v>1</v>
      </c>
      <c r="F39" s="49">
        <v>3605973.9249999998</v>
      </c>
      <c r="G39" s="50">
        <f>IF($E39=1,F39/$F$60,0)</f>
        <v>1.0027389280952433E-2</v>
      </c>
      <c r="H39" s="49">
        <f>IF($E39=1,ROUND(G39*($H$62),0),0)</f>
        <v>3385945</v>
      </c>
      <c r="I39" s="49"/>
      <c r="J39" s="49">
        <v>0</v>
      </c>
      <c r="K39" s="50">
        <f>IF($E39=1,J39/$J$60,0)</f>
        <v>0</v>
      </c>
      <c r="L39" s="51">
        <f>IF($E39=1,ROUND(K39*$L$62,0),0)</f>
        <v>0</v>
      </c>
      <c r="M39" s="14"/>
    </row>
    <row r="40" spans="1:20" s="14" customFormat="1" x14ac:dyDescent="0.2">
      <c r="A40" s="75" t="s">
        <v>135</v>
      </c>
      <c r="B40" s="10" t="s">
        <v>52</v>
      </c>
      <c r="C40" s="47" t="str">
        <f>IFERROR(VLOOKUP(A40,'[6]OUTPT SHOPP Cost UPL SFY2017'!$A:$F,6,FALSE),VLOOKUP(A40,'[6]DRG UPL SFY17 Combined'!$A:$J,10,FALSE))</f>
        <v>No</v>
      </c>
      <c r="D40" s="10">
        <v>1</v>
      </c>
      <c r="E40" s="48">
        <v>1</v>
      </c>
      <c r="F40" s="49">
        <v>844475.96</v>
      </c>
      <c r="G40" s="50">
        <f>IF($E40=1,F40/$F$60,0)</f>
        <v>2.3482946259313327E-3</v>
      </c>
      <c r="H40" s="49">
        <f>IF($E40=1,ROUND(G40*($H$62),0),0)</f>
        <v>792948</v>
      </c>
      <c r="I40" s="49"/>
      <c r="J40" s="49">
        <v>0</v>
      </c>
      <c r="K40" s="50">
        <f>IF($E40=1,J40/$J$60,0)</f>
        <v>0</v>
      </c>
      <c r="L40" s="51">
        <f>IF($E40=1,ROUND(K40*$L$62,0),0)</f>
        <v>0</v>
      </c>
      <c r="N40" s="25"/>
      <c r="O40" s="25"/>
      <c r="P40" s="25"/>
      <c r="Q40" s="25"/>
      <c r="R40" s="25"/>
      <c r="S40" s="25"/>
      <c r="T40" s="25"/>
    </row>
    <row r="41" spans="1:20" x14ac:dyDescent="0.2">
      <c r="A41" s="13" t="s">
        <v>53</v>
      </c>
      <c r="B41" s="10" t="s">
        <v>54</v>
      </c>
      <c r="C41" s="47" t="str">
        <f>IFERROR(VLOOKUP(A41,'[6]OUTPT SHOPP Cost UPL SFY2017'!$A:$F,6,FALSE),VLOOKUP(A41,'[6]DRG UPL SFY17 Combined'!$A:$J,10,FALSE))</f>
        <v>Yes</v>
      </c>
      <c r="D41" s="10">
        <v>1</v>
      </c>
      <c r="E41" s="48">
        <v>1</v>
      </c>
      <c r="F41" s="49">
        <v>60924623.419999994</v>
      </c>
      <c r="G41" s="50">
        <f>IF($E41=1,F41/$F$60,0)</f>
        <v>0.16941745240927428</v>
      </c>
      <c r="H41" s="49">
        <f>IF($E41=1,ROUND(G41*($H$62),0),0)</f>
        <v>57207129</v>
      </c>
      <c r="I41" s="49"/>
      <c r="J41" s="49">
        <v>21211208.438473083</v>
      </c>
      <c r="K41" s="50">
        <f>IF($E41=1,J41/$J$60,0)</f>
        <v>0.1310536290590138</v>
      </c>
      <c r="L41" s="51">
        <f>IF($E41=1,ROUND(K41*$L$62,0),0)</f>
        <v>10455326</v>
      </c>
    </row>
    <row r="42" spans="1:20" x14ac:dyDescent="0.2">
      <c r="A42" s="13" t="s">
        <v>55</v>
      </c>
      <c r="B42" s="10" t="s">
        <v>56</v>
      </c>
      <c r="C42" s="47" t="str">
        <f>IFERROR(VLOOKUP(A42,'[6]OUTPT SHOPP Cost UPL SFY2017'!$A:$F,6,FALSE),VLOOKUP(A42,'[6]DRG UPL SFY17 Combined'!$A:$J,10,FALSE))</f>
        <v>Yes</v>
      </c>
      <c r="D42" s="10">
        <v>1</v>
      </c>
      <c r="E42" s="48">
        <v>1</v>
      </c>
      <c r="F42" s="49">
        <v>3533160.4</v>
      </c>
      <c r="G42" s="50">
        <f>IF($E42=1,F42/$F$60,0)</f>
        <v>9.8249115106525918E-3</v>
      </c>
      <c r="H42" s="49">
        <f>IF($E42=1,ROUND(G42*($H$62),0),0)</f>
        <v>3317574</v>
      </c>
      <c r="I42" s="49"/>
      <c r="J42" s="49">
        <v>2015592.5671118854</v>
      </c>
      <c r="K42" s="50">
        <f>IF($E42=1,J42/$J$60,0)</f>
        <v>1.2453355563904008E-2</v>
      </c>
      <c r="L42" s="51">
        <f>IF($E42=1,ROUND(K42*$L$62,0),0)</f>
        <v>993516</v>
      </c>
    </row>
    <row r="43" spans="1:20" x14ac:dyDescent="0.2">
      <c r="A43" s="13" t="s">
        <v>130</v>
      </c>
      <c r="B43" s="10" t="s">
        <v>214</v>
      </c>
      <c r="C43" s="47" t="str">
        <f>IFERROR(VLOOKUP(A43,'[6]OUTPT SHOPP Cost UPL SFY2017'!$A:$F,6,FALSE),VLOOKUP(A43,'[6]DRG UPL SFY17 Combined'!$A:$J,10,FALSE))</f>
        <v>Yes</v>
      </c>
      <c r="D43" s="10">
        <v>1</v>
      </c>
      <c r="E43" s="48">
        <v>1</v>
      </c>
      <c r="F43" s="49">
        <v>254658.77</v>
      </c>
      <c r="G43" s="50">
        <f>IF($E43=1,F43/$F$60,0)</f>
        <v>7.0814783293213386E-4</v>
      </c>
      <c r="H43" s="49">
        <f>IF($E43=1,ROUND(G43*($H$62),0),0)</f>
        <v>239120</v>
      </c>
      <c r="I43" s="49"/>
      <c r="J43" s="49">
        <v>579695.05087651731</v>
      </c>
      <c r="K43" s="50">
        <f>IF($E43=1,J43/$J$60,0)</f>
        <v>3.5816507289193429E-3</v>
      </c>
      <c r="L43" s="51">
        <f>IF($E43=1,ROUND(K43*$L$62,0),0)</f>
        <v>285740</v>
      </c>
    </row>
    <row r="44" spans="1:20" x14ac:dyDescent="0.2">
      <c r="A44" s="13" t="s">
        <v>131</v>
      </c>
      <c r="B44" s="10" t="s">
        <v>209</v>
      </c>
      <c r="C44" s="47" t="str">
        <f>IFERROR(VLOOKUP(A44,'[6]OUTPT SHOPP Cost UPL SFY2017'!$A:$F,6,FALSE),VLOOKUP(A44,'[6]DRG UPL SFY17 Combined'!$A:$J,10,FALSE))</f>
        <v>Yes</v>
      </c>
      <c r="D44" s="10">
        <v>1</v>
      </c>
      <c r="E44" s="48">
        <v>1</v>
      </c>
      <c r="F44" s="49">
        <v>7829298.8799999999</v>
      </c>
      <c r="G44" s="50">
        <f>IF($E44=1,F44/$F$60,0)</f>
        <v>2.1771490670633421E-2</v>
      </c>
      <c r="H44" s="49">
        <f>IF($E44=1,ROUND(G44*($H$62),0),0)</f>
        <v>7351571</v>
      </c>
      <c r="I44" s="49"/>
      <c r="J44" s="49">
        <v>5016695.8619014714</v>
      </c>
      <c r="K44" s="50">
        <f>IF($E44=1,J44/$J$60,0)</f>
        <v>3.0995697416042779E-2</v>
      </c>
      <c r="L44" s="51">
        <f>IF($E44=1,ROUND(K44*$L$62,0),0)</f>
        <v>2472805</v>
      </c>
    </row>
    <row r="45" spans="1:20" s="14" customFormat="1" x14ac:dyDescent="0.2">
      <c r="A45" s="14" t="s">
        <v>57</v>
      </c>
      <c r="B45" s="10" t="s">
        <v>58</v>
      </c>
      <c r="C45" s="47" t="str">
        <f>IFERROR(VLOOKUP(A45,'[6]OUTPT SHOPP Cost UPL SFY2017'!$A:$F,6,FALSE),VLOOKUP(A45,'[6]DRG UPL SFY17 Combined'!$A:$J,10,FALSE))</f>
        <v>Yes</v>
      </c>
      <c r="D45" s="10">
        <v>1</v>
      </c>
      <c r="E45" s="48">
        <v>1</v>
      </c>
      <c r="F45" s="49">
        <v>245909.37</v>
      </c>
      <c r="G45" s="50">
        <f>IF($E45=1,F45/$F$60,0)</f>
        <v>6.8381775135097956E-4</v>
      </c>
      <c r="H45" s="49">
        <f>IF($E45=1,ROUND(G45*($H$62),0),0)</f>
        <v>230904</v>
      </c>
      <c r="I45" s="49"/>
      <c r="J45" s="49">
        <v>1376249.3407735897</v>
      </c>
      <c r="K45" s="50">
        <f>IF($E45=1,J45/$J$60,0)</f>
        <v>8.503168083121149E-3</v>
      </c>
      <c r="L45" s="51">
        <f>IF($E45=1,ROUND(K45*$L$62,0),0)</f>
        <v>678374</v>
      </c>
      <c r="M45" s="25"/>
      <c r="O45" s="25"/>
      <c r="S45" s="25"/>
    </row>
    <row r="46" spans="1:20" s="14" customFormat="1" x14ac:dyDescent="0.2">
      <c r="A46" s="14" t="s">
        <v>171</v>
      </c>
      <c r="B46" s="10" t="s">
        <v>143</v>
      </c>
      <c r="C46" s="47" t="s">
        <v>186</v>
      </c>
      <c r="D46" s="10">
        <v>1</v>
      </c>
      <c r="E46" s="48">
        <v>1</v>
      </c>
      <c r="F46" s="49">
        <v>4274560.8800000008</v>
      </c>
      <c r="G46" s="50">
        <f>IF($E46=1,F46/$F$60,0)</f>
        <v>1.188657678629515E-2</v>
      </c>
      <c r="H46" s="49">
        <f>IF($E46=1,ROUND(G46*($H$62),0),0)</f>
        <v>4013736</v>
      </c>
      <c r="I46" s="49"/>
      <c r="J46" s="49">
        <v>0</v>
      </c>
      <c r="K46" s="50">
        <f>IF($E46=1,J46/$J$60,0)</f>
        <v>0</v>
      </c>
      <c r="L46" s="51">
        <f>IF($E46=1,ROUND(K46*$L$62,0),0)</f>
        <v>0</v>
      </c>
      <c r="M46" s="25"/>
      <c r="O46" s="25"/>
      <c r="S46" s="25"/>
    </row>
    <row r="47" spans="1:20" x14ac:dyDescent="0.2">
      <c r="A47" s="13" t="s">
        <v>59</v>
      </c>
      <c r="B47" s="10" t="s">
        <v>60</v>
      </c>
      <c r="C47" s="47" t="str">
        <f>IFERROR(VLOOKUP(A47,'[6]OUTPT SHOPP Cost UPL SFY2017'!$A:$F,6,FALSE),VLOOKUP(A47,'[6]DRG UPL SFY17 Combined'!$A:$J,10,FALSE))</f>
        <v>Yes</v>
      </c>
      <c r="D47" s="10">
        <v>1</v>
      </c>
      <c r="E47" s="48">
        <v>1</v>
      </c>
      <c r="F47" s="49">
        <v>7281030.21</v>
      </c>
      <c r="G47" s="50">
        <f>IF($E47=1,F47/$F$60,0)</f>
        <v>2.0246880815158651E-2</v>
      </c>
      <c r="H47" s="49">
        <f>IF($E47=1,ROUND(G47*($H$62),0),0)</f>
        <v>6836757</v>
      </c>
      <c r="I47" s="49"/>
      <c r="J47" s="49">
        <v>2757606.5798899154</v>
      </c>
      <c r="K47" s="50">
        <f>IF($E47=1,J47/$J$60,0)</f>
        <v>1.7037895358950332E-2</v>
      </c>
      <c r="L47" s="51">
        <f>IF($E47=1,ROUND(K47*$L$62,0),0)</f>
        <v>1359266</v>
      </c>
    </row>
    <row r="48" spans="1:20" s="14" customFormat="1" x14ac:dyDescent="0.2">
      <c r="A48" s="13" t="s">
        <v>61</v>
      </c>
      <c r="B48" s="10" t="s">
        <v>62</v>
      </c>
      <c r="C48" s="47" t="str">
        <f>IFERROR(VLOOKUP(A48,'[6]OUTPT SHOPP Cost UPL SFY2017'!$A:$F,6,FALSE),VLOOKUP(A48,'[6]DRG UPL SFY17 Combined'!$A:$J,10,FALSE))</f>
        <v>Yes</v>
      </c>
      <c r="D48" s="10">
        <v>1</v>
      </c>
      <c r="E48" s="48">
        <v>1</v>
      </c>
      <c r="F48" s="49">
        <v>32550363.149999999</v>
      </c>
      <c r="G48" s="50">
        <f>IF($E48=1,F48/$F$60,0)</f>
        <v>9.0515120000879939E-2</v>
      </c>
      <c r="H48" s="49">
        <f>IF($E48=1,ROUND(G48*($H$62),0),0)</f>
        <v>30564207</v>
      </c>
      <c r="I48" s="49"/>
      <c r="J48" s="49">
        <v>11469546.568554018</v>
      </c>
      <c r="K48" s="50">
        <f>IF($E48=1,J48/$J$60,0)</f>
        <v>7.0864689573460593E-2</v>
      </c>
      <c r="L48" s="51">
        <f>IF($E48=1,ROUND(K48*$L$62,0),0)</f>
        <v>5653513</v>
      </c>
      <c r="O48" s="25"/>
      <c r="S48" s="25"/>
    </row>
    <row r="49" spans="1:19" s="14" customFormat="1" x14ac:dyDescent="0.2">
      <c r="A49" s="13" t="s">
        <v>63</v>
      </c>
      <c r="B49" s="10" t="s">
        <v>64</v>
      </c>
      <c r="C49" s="47" t="str">
        <f>IFERROR(VLOOKUP(A49,'[6]OUTPT SHOPP Cost UPL SFY2017'!$A:$F,6,FALSE),VLOOKUP(A49,'[6]DRG UPL SFY17 Combined'!$A:$J,10,FALSE))</f>
        <v>Yes</v>
      </c>
      <c r="D49" s="10">
        <v>1</v>
      </c>
      <c r="E49" s="62">
        <v>1</v>
      </c>
      <c r="F49" s="49">
        <v>492511.26</v>
      </c>
      <c r="G49" s="50">
        <f>IF($E49=1,F49/$F$60,0)</f>
        <v>1.3695612425351569E-3</v>
      </c>
      <c r="H49" s="49">
        <f>IF($E49=1,ROUND(G49*($H$62),0),0)</f>
        <v>462459</v>
      </c>
      <c r="I49" s="49"/>
      <c r="J49" s="49">
        <v>2029177.3874066921</v>
      </c>
      <c r="K49" s="50">
        <f>IF($E49=1,J49/$J$60,0)</f>
        <v>1.253728948991832E-2</v>
      </c>
      <c r="L49" s="51">
        <f>IF($E49=1,ROUND(K49*$L$62,0),0)</f>
        <v>1000212</v>
      </c>
      <c r="M49" s="25"/>
      <c r="O49" s="25"/>
      <c r="S49" s="25"/>
    </row>
    <row r="50" spans="1:19" x14ac:dyDescent="0.2">
      <c r="A50" s="13" t="s">
        <v>65</v>
      </c>
      <c r="B50" s="10" t="s">
        <v>66</v>
      </c>
      <c r="C50" s="47" t="str">
        <f>IFERROR(VLOOKUP(A50,'[6]OUTPT SHOPP Cost UPL SFY2017'!$A:$F,6,FALSE),VLOOKUP(A50,'[6]DRG UPL SFY17 Combined'!$A:$J,10,FALSE))</f>
        <v>Yes</v>
      </c>
      <c r="D50" s="10">
        <v>1</v>
      </c>
      <c r="E50" s="48">
        <v>1</v>
      </c>
      <c r="F50" s="49">
        <v>29540791.479999997</v>
      </c>
      <c r="G50" s="50">
        <f>IF($E50=1,F50/$F$60,0)</f>
        <v>8.2146189073567119E-2</v>
      </c>
      <c r="H50" s="49">
        <f>IF($E50=1,ROUND(G50*($H$62),0),0)</f>
        <v>27738273</v>
      </c>
      <c r="I50" s="49"/>
      <c r="J50" s="49">
        <v>6363342.9596674927</v>
      </c>
      <c r="K50" s="50">
        <f>IF($E50=1,J50/$J$60,0)</f>
        <v>3.9315967792713971E-2</v>
      </c>
      <c r="L50" s="51">
        <f>IF($E50=1,ROUND(K50*$L$62,0),0)</f>
        <v>3136588</v>
      </c>
    </row>
    <row r="51" spans="1:19" x14ac:dyDescent="0.2">
      <c r="A51" s="13" t="s">
        <v>67</v>
      </c>
      <c r="B51" s="10" t="s">
        <v>68</v>
      </c>
      <c r="C51" s="47" t="str">
        <f>IFERROR(VLOOKUP(A51,'[6]OUTPT SHOPP Cost UPL SFY2017'!$A:$F,6,FALSE),VLOOKUP(A51,'[6]DRG UPL SFY17 Combined'!$A:$J,10,FALSE))</f>
        <v>Yes</v>
      </c>
      <c r="D51" s="10">
        <v>1</v>
      </c>
      <c r="E51" s="48">
        <v>1</v>
      </c>
      <c r="F51" s="49">
        <v>1137883.28</v>
      </c>
      <c r="G51" s="50">
        <f>IF($E51=1,F51/$F$60,0)</f>
        <v>3.1641933197969524E-3</v>
      </c>
      <c r="H51" s="49">
        <f>IF($E51=1,ROUND(G51*($H$62),0),0)</f>
        <v>1068452</v>
      </c>
      <c r="I51" s="49"/>
      <c r="J51" s="49">
        <v>1528951.8118132954</v>
      </c>
      <c r="K51" s="50">
        <f>IF($E51=1,J51/$J$60,0)</f>
        <v>9.4466415798849651E-3</v>
      </c>
      <c r="L51" s="51">
        <f>IF($E51=1,ROUND(K51*$L$62,0),0)</f>
        <v>753643</v>
      </c>
    </row>
    <row r="52" spans="1:19" s="14" customFormat="1" x14ac:dyDescent="0.2">
      <c r="A52" s="13" t="s">
        <v>69</v>
      </c>
      <c r="B52" s="10" t="s">
        <v>70</v>
      </c>
      <c r="C52" s="47" t="str">
        <f>IFERROR(VLOOKUP(A52,'[6]OUTPT SHOPP Cost UPL SFY2017'!$A:$F,6,FALSE),VLOOKUP(A52,'[6]DRG UPL SFY17 Combined'!$A:$J,10,FALSE))</f>
        <v>Yes</v>
      </c>
      <c r="D52" s="10">
        <v>1</v>
      </c>
      <c r="E52" s="48">
        <v>1</v>
      </c>
      <c r="F52" s="49">
        <v>2094658.4300000002</v>
      </c>
      <c r="G52" s="50">
        <f>IF($E52=1,F52/$F$60,0)</f>
        <v>5.8247663252968904E-3</v>
      </c>
      <c r="H52" s="49">
        <f>IF($E52=1,ROUND(G52*($H$62),0),0)</f>
        <v>1966847</v>
      </c>
      <c r="I52" s="49"/>
      <c r="J52" s="49">
        <v>1371346.9800182278</v>
      </c>
      <c r="K52" s="50">
        <f>IF($E52=1,J52/$J$60,0)</f>
        <v>8.472878806118838E-3</v>
      </c>
      <c r="L52" s="51">
        <f>IF($E52=1,ROUND(K52*$L$62,0),0)</f>
        <v>675958</v>
      </c>
      <c r="O52" s="25"/>
      <c r="S52" s="25"/>
    </row>
    <row r="53" spans="1:19" x14ac:dyDescent="0.2">
      <c r="A53" s="13" t="s">
        <v>71</v>
      </c>
      <c r="B53" s="10" t="s">
        <v>72</v>
      </c>
      <c r="C53" s="47" t="str">
        <f>IFERROR(VLOOKUP(A53,'[6]OUTPT SHOPP Cost UPL SFY2017'!$A:$F,6,FALSE),VLOOKUP(A53,'[6]DRG UPL SFY17 Combined'!$A:$J,10,FALSE))</f>
        <v>Yes</v>
      </c>
      <c r="D53" s="10">
        <v>1</v>
      </c>
      <c r="E53" s="48">
        <v>1</v>
      </c>
      <c r="F53" s="49">
        <v>3451464.3699999996</v>
      </c>
      <c r="G53" s="50">
        <f>IF($E53=1,F53/$F$60,0)</f>
        <v>9.5977335241899282E-3</v>
      </c>
      <c r="H53" s="49">
        <f>IF($E53=1,ROUND(G53*($H$62),0),0)</f>
        <v>3240863</v>
      </c>
      <c r="I53" s="49"/>
      <c r="J53" s="49">
        <v>4417314.1815475458</v>
      </c>
      <c r="K53" s="50">
        <f>IF($E53=1,J53/$J$60,0)</f>
        <v>2.7292412681949318E-2</v>
      </c>
      <c r="L53" s="51">
        <f>IF($E53=1,ROUND(K53*$L$62,0),0)</f>
        <v>2177361</v>
      </c>
    </row>
    <row r="54" spans="1:19" s="14" customFormat="1" x14ac:dyDescent="0.2">
      <c r="A54" s="13" t="s">
        <v>73</v>
      </c>
      <c r="B54" s="10" t="s">
        <v>74</v>
      </c>
      <c r="C54" s="47" t="str">
        <f>IFERROR(VLOOKUP(A54,'[6]OUTPT SHOPP Cost UPL SFY2017'!$A:$F,6,FALSE),VLOOKUP(A54,'[6]DRG UPL SFY17 Combined'!$A:$J,10,FALSE))</f>
        <v>Yes</v>
      </c>
      <c r="D54" s="10">
        <v>1</v>
      </c>
      <c r="E54" s="48">
        <v>1</v>
      </c>
      <c r="F54" s="49">
        <v>423192.61</v>
      </c>
      <c r="G54" s="50">
        <f>IF($E54=1,F54/$F$60,0)</f>
        <v>1.1768019207993256E-3</v>
      </c>
      <c r="H54" s="49">
        <f>IF($E54=1,ROUND(G54*($H$62),0),0)</f>
        <v>397370</v>
      </c>
      <c r="I54" s="49"/>
      <c r="J54" s="49">
        <v>3846466.1066275579</v>
      </c>
      <c r="K54" s="50">
        <f>IF($E54=1,J54/$J$60,0)</f>
        <v>2.3765423068103367E-2</v>
      </c>
      <c r="L54" s="51">
        <f>IF($E54=1,ROUND(K54*$L$62,0),0)</f>
        <v>1895981</v>
      </c>
      <c r="O54" s="25"/>
      <c r="S54" s="25"/>
    </row>
    <row r="55" spans="1:19" x14ac:dyDescent="0.2">
      <c r="A55" s="13" t="s">
        <v>75</v>
      </c>
      <c r="B55" s="10" t="s">
        <v>76</v>
      </c>
      <c r="C55" s="47" t="str">
        <f>IFERROR(VLOOKUP(A55,'[6]OUTPT SHOPP Cost UPL SFY2017'!$A:$F,6,FALSE),VLOOKUP(A55,'[6]DRG UPL SFY17 Combined'!$A:$J,10,FALSE))</f>
        <v>No</v>
      </c>
      <c r="D55" s="10">
        <v>1</v>
      </c>
      <c r="E55" s="48">
        <v>1</v>
      </c>
      <c r="F55" s="49">
        <v>1645577.83</v>
      </c>
      <c r="G55" s="50">
        <f>IF($E55=1,F55/$F$60,0)</f>
        <v>4.5759758214321987E-3</v>
      </c>
      <c r="H55" s="49">
        <f>IF($E55=1,ROUND(G55*($H$62),0),0)</f>
        <v>1545168</v>
      </c>
      <c r="I55" s="49"/>
      <c r="J55" s="49">
        <v>7441.7042575369169</v>
      </c>
      <c r="K55" s="50">
        <f>IF($E55=1,J55/$J$60,0)</f>
        <v>4.597863210684343E-5</v>
      </c>
      <c r="L55" s="51">
        <f>IF($E55=1,ROUND(K55*$L$62,0),0)</f>
        <v>3668</v>
      </c>
      <c r="M55" s="14"/>
    </row>
    <row r="56" spans="1:19" s="14" customFormat="1" x14ac:dyDescent="0.2">
      <c r="A56" s="13" t="s">
        <v>136</v>
      </c>
      <c r="B56" s="10" t="s">
        <v>77</v>
      </c>
      <c r="C56" s="47" t="s">
        <v>186</v>
      </c>
      <c r="D56" s="10">
        <v>1</v>
      </c>
      <c r="E56" s="48">
        <v>1</v>
      </c>
      <c r="F56" s="49">
        <v>4592190.2300000004</v>
      </c>
      <c r="G56" s="50">
        <f>IF($E56=1,F56/$F$60,0)</f>
        <v>1.276983140924861E-2</v>
      </c>
      <c r="H56" s="49">
        <f>IF($E56=1,ROUND(G56*($H$62),0),0)</f>
        <v>4311984</v>
      </c>
      <c r="I56" s="49"/>
      <c r="J56" s="49">
        <v>0</v>
      </c>
      <c r="K56" s="50">
        <f>IF($E56=1,J56/$J$60,0)</f>
        <v>0</v>
      </c>
      <c r="L56" s="51">
        <f>IF($E56=1,ROUND(K56*$L$62,0),0)</f>
        <v>0</v>
      </c>
      <c r="O56" s="25"/>
      <c r="S56" s="25"/>
    </row>
    <row r="57" spans="1:19" x14ac:dyDescent="0.2">
      <c r="A57" s="13" t="s">
        <v>78</v>
      </c>
      <c r="B57" s="10" t="s">
        <v>79</v>
      </c>
      <c r="C57" s="47" t="str">
        <f>IFERROR(VLOOKUP(A57,'[6]OUTPT SHOPP Cost UPL SFY2017'!$A:$F,6,FALSE),VLOOKUP(A57,'[6]DRG UPL SFY17 Combined'!$A:$J,10,FALSE))</f>
        <v>Yes</v>
      </c>
      <c r="D57" s="10">
        <v>1</v>
      </c>
      <c r="E57" s="48">
        <v>1</v>
      </c>
      <c r="F57" s="49">
        <v>1216528.5699999998</v>
      </c>
      <c r="G57" s="50">
        <f>IF($E57=1,F57/$F$60,0)</f>
        <v>3.3828878956162693E-3</v>
      </c>
      <c r="H57" s="49">
        <f>IF($E57=1,ROUND(G57*($H$62),0),0)</f>
        <v>1142299</v>
      </c>
      <c r="I57" s="49"/>
      <c r="J57" s="49">
        <v>1493416.2791764897</v>
      </c>
      <c r="K57" s="50">
        <f>IF($E57=1,J57/$J$60,0)</f>
        <v>9.227084993747638E-3</v>
      </c>
      <c r="L57" s="51">
        <f>IF($E57=1,ROUND(K57*$L$62,0),0)</f>
        <v>736127</v>
      </c>
    </row>
    <row r="58" spans="1:19" s="14" customFormat="1" x14ac:dyDescent="0.2">
      <c r="A58" s="13"/>
      <c r="B58" s="10"/>
      <c r="C58" s="47"/>
      <c r="D58" s="10"/>
      <c r="E58" s="48"/>
      <c r="F58" s="63"/>
      <c r="G58" s="64"/>
      <c r="H58" s="63"/>
      <c r="I58" s="63"/>
      <c r="J58" s="63"/>
      <c r="K58" s="64"/>
      <c r="L58" s="65"/>
    </row>
    <row r="59" spans="1:19" x14ac:dyDescent="0.2">
      <c r="A59" s="66"/>
      <c r="B59" s="66"/>
      <c r="E59" s="62"/>
      <c r="F59" s="49"/>
      <c r="G59" s="50"/>
      <c r="H59" s="49"/>
      <c r="I59" s="49"/>
      <c r="J59" s="49"/>
      <c r="K59" s="50"/>
      <c r="L59" s="51"/>
    </row>
    <row r="60" spans="1:19" x14ac:dyDescent="0.2">
      <c r="A60" s="2"/>
      <c r="E60" s="48"/>
      <c r="F60" s="63">
        <f>SUM(F5:F58)</f>
        <v>359612439.88499999</v>
      </c>
      <c r="G60" s="67">
        <f>SUM(G5:G58)</f>
        <v>1.0000000000000002</v>
      </c>
      <c r="H60" s="38">
        <f>SUM(H5:H57)</f>
        <v>337669632</v>
      </c>
      <c r="I60" s="49"/>
      <c r="J60" s="63">
        <f>SUM(J5:J57)</f>
        <v>161851362.6121839</v>
      </c>
      <c r="K60" s="67">
        <f>SUM(K5:K57)</f>
        <v>0.99999999999999933</v>
      </c>
      <c r="L60" s="49">
        <f>SUM(L5:L57)</f>
        <v>79778979</v>
      </c>
    </row>
    <row r="61" spans="1:19" x14ac:dyDescent="0.2">
      <c r="A61" s="2"/>
      <c r="E61" s="48"/>
      <c r="F61" s="63"/>
      <c r="G61" s="63"/>
      <c r="H61" s="63"/>
      <c r="I61" s="63"/>
      <c r="J61" s="49"/>
    </row>
    <row r="62" spans="1:19" x14ac:dyDescent="0.2">
      <c r="A62" s="2"/>
      <c r="E62" s="48"/>
      <c r="F62" s="63"/>
      <c r="G62" s="68" t="s">
        <v>187</v>
      </c>
      <c r="H62" s="69">
        <v>337669632.46799505</v>
      </c>
      <c r="I62" s="63"/>
      <c r="J62" s="37"/>
      <c r="K62" s="70" t="s">
        <v>188</v>
      </c>
      <c r="L62" s="71">
        <v>79778984.952143624</v>
      </c>
    </row>
    <row r="63" spans="1:19" x14ac:dyDescent="0.2">
      <c r="A63" s="2"/>
      <c r="E63" s="48"/>
      <c r="F63" s="63"/>
      <c r="G63" s="63"/>
      <c r="H63" s="63"/>
      <c r="I63" s="63"/>
      <c r="J63" s="49"/>
    </row>
    <row r="64" spans="1:19" x14ac:dyDescent="0.2">
      <c r="A64" s="2"/>
      <c r="E64" s="48"/>
      <c r="F64" s="63"/>
      <c r="G64" s="63"/>
      <c r="H64" s="63"/>
      <c r="I64" s="63"/>
      <c r="J64" s="49"/>
    </row>
    <row r="65" spans="1:12" s="56" customFormat="1" x14ac:dyDescent="0.2">
      <c r="A65" s="52"/>
      <c r="B65" s="53" t="s">
        <v>189</v>
      </c>
      <c r="C65" s="54"/>
      <c r="D65" s="55"/>
      <c r="E65" s="57"/>
      <c r="F65" s="58"/>
      <c r="G65" s="59"/>
      <c r="H65" s="58"/>
      <c r="I65" s="58"/>
      <c r="J65" s="58"/>
      <c r="K65" s="59"/>
      <c r="L65" s="60"/>
    </row>
    <row r="66" spans="1:12" x14ac:dyDescent="0.2">
      <c r="A66" s="13" t="s">
        <v>129</v>
      </c>
      <c r="B66" s="10" t="s">
        <v>144</v>
      </c>
      <c r="C66" s="47" t="str">
        <f>IFERROR(VLOOKUP(A66,'[6]OUTPT SHOPP Cost UPL SFY2017'!$A:$F,6,FALSE),VLOOKUP(A66,'[6]DRG UPL SFY17 Combined'!$A:$J,10,FALSE))</f>
        <v>Yes</v>
      </c>
      <c r="D66" s="10">
        <v>2</v>
      </c>
      <c r="E66" s="48">
        <v>1</v>
      </c>
      <c r="F66" s="49">
        <v>129345.19</v>
      </c>
      <c r="G66" s="50">
        <f t="shared" ref="G66:G83" si="0">IF($E66=1,F66/$F$86,0)</f>
        <v>3.2311174600490682E-3</v>
      </c>
      <c r="H66" s="49">
        <f t="shared" ref="H66:H75" si="1">IF($E66=1,ROUND(G66*($H$88+$H$89),0),0)</f>
        <v>171348</v>
      </c>
      <c r="I66" s="49"/>
      <c r="J66" s="49">
        <v>405080.9819169906</v>
      </c>
      <c r="K66" s="50">
        <f t="shared" ref="K66:K83" si="2">IF($E66=1,J66/$J$86,0)</f>
        <v>1.308062324345154E-2</v>
      </c>
      <c r="L66" s="51">
        <f t="shared" ref="L66:L75" si="3">IF($E66=1,ROUND(K66*($L$88+$L$89),0),0)</f>
        <v>171086</v>
      </c>
    </row>
    <row r="67" spans="1:12" x14ac:dyDescent="0.2">
      <c r="A67" s="13" t="s">
        <v>80</v>
      </c>
      <c r="B67" s="10" t="s">
        <v>81</v>
      </c>
      <c r="C67" s="47" t="str">
        <f>IFERROR(VLOOKUP(A67,'[6]OUTPT SHOPP Cost UPL SFY2017'!$A:$F,6,FALSE),VLOOKUP(A67,'[6]DRG UPL SFY17 Combined'!$A:$J,10,FALSE))</f>
        <v>Yes</v>
      </c>
      <c r="D67" s="10">
        <v>2</v>
      </c>
      <c r="E67" s="48">
        <v>1</v>
      </c>
      <c r="F67" s="49">
        <v>456854.92</v>
      </c>
      <c r="G67" s="50">
        <f t="shared" si="0"/>
        <v>1.1412499442161864E-2</v>
      </c>
      <c r="H67" s="49">
        <f t="shared" si="1"/>
        <v>605212</v>
      </c>
      <c r="I67" s="49"/>
      <c r="J67" s="49">
        <v>644048.09545078722</v>
      </c>
      <c r="K67" s="50">
        <f t="shared" si="2"/>
        <v>2.0797200716227718E-2</v>
      </c>
      <c r="L67" s="51">
        <f t="shared" si="3"/>
        <v>272013</v>
      </c>
    </row>
    <row r="68" spans="1:12" x14ac:dyDescent="0.2">
      <c r="A68" s="13" t="s">
        <v>82</v>
      </c>
      <c r="B68" s="10" t="s">
        <v>83</v>
      </c>
      <c r="C68" s="47" t="str">
        <f>IFERROR(VLOOKUP(A68,'[6]OUTPT SHOPP Cost UPL SFY2017'!$A:$F,6,FALSE),VLOOKUP(A68,'[6]DRG UPL SFY17 Combined'!$A:$J,10,FALSE))</f>
        <v>Yes</v>
      </c>
      <c r="D68" s="10">
        <v>2</v>
      </c>
      <c r="E68" s="48">
        <v>1</v>
      </c>
      <c r="F68" s="49">
        <v>9627151.8999999985</v>
      </c>
      <c r="G68" s="50">
        <f t="shared" si="0"/>
        <v>0.2404918079646762</v>
      </c>
      <c r="H68" s="49">
        <f t="shared" si="1"/>
        <v>12753441</v>
      </c>
      <c r="I68" s="49"/>
      <c r="J68" s="49">
        <v>4943306.1308167344</v>
      </c>
      <c r="K68" s="50">
        <f t="shared" si="2"/>
        <v>0.15962616849662015</v>
      </c>
      <c r="L68" s="51">
        <f t="shared" si="3"/>
        <v>2087803</v>
      </c>
    </row>
    <row r="69" spans="1:12" x14ac:dyDescent="0.2">
      <c r="A69" s="13" t="s">
        <v>84</v>
      </c>
      <c r="B69" s="10" t="s">
        <v>85</v>
      </c>
      <c r="C69" s="47" t="str">
        <f>IFERROR(VLOOKUP(A69,'[6]OUTPT SHOPP Cost UPL SFY2017'!$A:$F,6,FALSE),VLOOKUP(A69,'[6]DRG UPL SFY17 Combined'!$A:$J,10,FALSE))</f>
        <v>Yes</v>
      </c>
      <c r="D69" s="10">
        <v>2</v>
      </c>
      <c r="E69" s="48">
        <v>1</v>
      </c>
      <c r="F69" s="49">
        <v>459124.06</v>
      </c>
      <c r="G69" s="50">
        <f t="shared" si="0"/>
        <v>1.1469183868334154E-2</v>
      </c>
      <c r="H69" s="49">
        <f t="shared" si="1"/>
        <v>608218</v>
      </c>
      <c r="I69" s="49"/>
      <c r="J69" s="49">
        <v>413212.61527700676</v>
      </c>
      <c r="K69" s="50">
        <f t="shared" si="2"/>
        <v>1.3343204892762467E-2</v>
      </c>
      <c r="L69" s="51">
        <f t="shared" si="3"/>
        <v>174520</v>
      </c>
    </row>
    <row r="70" spans="1:12" x14ac:dyDescent="0.2">
      <c r="A70" s="13" t="s">
        <v>86</v>
      </c>
      <c r="B70" s="10" t="s">
        <v>87</v>
      </c>
      <c r="C70" s="47" t="str">
        <f>IFERROR(VLOOKUP(A70,'[6]OUTPT SHOPP Cost UPL SFY2017'!$A:$F,6,FALSE),VLOOKUP(A70,'[6]DRG UPL SFY17 Combined'!$A:$J,10,FALSE))</f>
        <v>Yes</v>
      </c>
      <c r="D70" s="10">
        <v>2</v>
      </c>
      <c r="E70" s="48">
        <v>1</v>
      </c>
      <c r="F70" s="49">
        <v>617252.15</v>
      </c>
      <c r="G70" s="50">
        <f t="shared" si="0"/>
        <v>1.5419314774038574E-2</v>
      </c>
      <c r="H70" s="49">
        <f t="shared" si="1"/>
        <v>817697</v>
      </c>
      <c r="I70" s="49"/>
      <c r="J70" s="49">
        <v>996962.52993480675</v>
      </c>
      <c r="K70" s="50">
        <f t="shared" si="2"/>
        <v>3.2193294240083166E-2</v>
      </c>
      <c r="L70" s="51">
        <f t="shared" si="3"/>
        <v>421067</v>
      </c>
    </row>
    <row r="71" spans="1:12" x14ac:dyDescent="0.2">
      <c r="A71" s="13" t="s">
        <v>88</v>
      </c>
      <c r="B71" s="10" t="s">
        <v>89</v>
      </c>
      <c r="C71" s="47" t="str">
        <f>IFERROR(VLOOKUP(A71,'[6]OUTPT SHOPP Cost UPL SFY2017'!$A:$F,6,FALSE),VLOOKUP(A71,'[6]DRG UPL SFY17 Combined'!$A:$J,10,FALSE))</f>
        <v>Yes</v>
      </c>
      <c r="D71" s="10">
        <v>2</v>
      </c>
      <c r="E71" s="48">
        <v>1</v>
      </c>
      <c r="F71" s="49">
        <v>1922818.36</v>
      </c>
      <c r="G71" s="50">
        <f t="shared" si="0"/>
        <v>4.8033111826569781E-2</v>
      </c>
      <c r="H71" s="49">
        <f t="shared" si="1"/>
        <v>2547228</v>
      </c>
      <c r="I71" s="49"/>
      <c r="J71" s="49">
        <v>1592851.7059940337</v>
      </c>
      <c r="K71" s="50">
        <f t="shared" si="2"/>
        <v>5.1435377070026496E-2</v>
      </c>
      <c r="L71" s="51">
        <f t="shared" si="3"/>
        <v>672740</v>
      </c>
    </row>
    <row r="72" spans="1:12" x14ac:dyDescent="0.2">
      <c r="A72" s="13" t="s">
        <v>90</v>
      </c>
      <c r="B72" s="10" t="s">
        <v>91</v>
      </c>
      <c r="C72" s="47" t="str">
        <f>IFERROR(VLOOKUP(A72,'[6]OUTPT SHOPP Cost UPL SFY2017'!$A:$F,6,FALSE),VLOOKUP(A72,'[6]DRG UPL SFY17 Combined'!$A:$J,10,FALSE))</f>
        <v>Yes</v>
      </c>
      <c r="D72" s="10">
        <v>2</v>
      </c>
      <c r="E72" s="48">
        <v>1</v>
      </c>
      <c r="F72" s="49">
        <v>16265.44</v>
      </c>
      <c r="G72" s="50">
        <f t="shared" si="0"/>
        <v>4.0632007405440063E-4</v>
      </c>
      <c r="H72" s="49">
        <f t="shared" si="1"/>
        <v>21547</v>
      </c>
      <c r="I72" s="49"/>
      <c r="J72" s="49">
        <v>140223.57999999999</v>
      </c>
      <c r="K72" s="50">
        <f t="shared" si="2"/>
        <v>4.5280126732877672E-3</v>
      </c>
      <c r="L72" s="51">
        <f t="shared" si="3"/>
        <v>59223</v>
      </c>
    </row>
    <row r="73" spans="1:12" x14ac:dyDescent="0.2">
      <c r="A73" s="13" t="s">
        <v>92</v>
      </c>
      <c r="B73" s="10" t="s">
        <v>93</v>
      </c>
      <c r="C73" s="47" t="str">
        <f>IFERROR(VLOOKUP(A73,'[6]OUTPT SHOPP Cost UPL SFY2017'!$A:$F,6,FALSE),VLOOKUP(A73,'[6]DRG UPL SFY17 Combined'!$A:$J,10,FALSE))</f>
        <v>Yes</v>
      </c>
      <c r="D73" s="10">
        <v>2</v>
      </c>
      <c r="E73" s="48">
        <v>1</v>
      </c>
      <c r="F73" s="49">
        <v>4345911.4800000004</v>
      </c>
      <c r="G73" s="50">
        <f t="shared" si="0"/>
        <v>0.10856337574559741</v>
      </c>
      <c r="H73" s="49">
        <f t="shared" si="1"/>
        <v>5757188</v>
      </c>
      <c r="I73" s="49"/>
      <c r="J73" s="49">
        <v>2990910.5572620034</v>
      </c>
      <c r="K73" s="50">
        <f t="shared" si="2"/>
        <v>9.6580624371111701E-2</v>
      </c>
      <c r="L73" s="51">
        <f t="shared" si="3"/>
        <v>1263210</v>
      </c>
    </row>
    <row r="74" spans="1:12" x14ac:dyDescent="0.2">
      <c r="A74" s="13" t="s">
        <v>94</v>
      </c>
      <c r="B74" s="10" t="s">
        <v>95</v>
      </c>
      <c r="C74" s="47" t="str">
        <f>IFERROR(VLOOKUP(A74,'[6]OUTPT SHOPP Cost UPL SFY2017'!$A:$F,6,FALSE),VLOOKUP(A74,'[6]DRG UPL SFY17 Combined'!$A:$J,10,FALSE))</f>
        <v>Yes</v>
      </c>
      <c r="D74" s="10">
        <v>2</v>
      </c>
      <c r="E74" s="48">
        <v>1</v>
      </c>
      <c r="F74" s="49">
        <v>13380658.409999996</v>
      </c>
      <c r="G74" s="50">
        <f t="shared" si="0"/>
        <v>0.33425656582593749</v>
      </c>
      <c r="H74" s="49">
        <f t="shared" si="1"/>
        <v>17725849</v>
      </c>
      <c r="I74" s="49"/>
      <c r="J74" s="49">
        <v>8043299.6628606208</v>
      </c>
      <c r="K74" s="50">
        <f t="shared" si="2"/>
        <v>0.25972923247633617</v>
      </c>
      <c r="L74" s="51">
        <f t="shared" si="3"/>
        <v>3397085</v>
      </c>
    </row>
    <row r="75" spans="1:12" x14ac:dyDescent="0.2">
      <c r="A75" s="13" t="s">
        <v>96</v>
      </c>
      <c r="B75" s="10" t="s">
        <v>97</v>
      </c>
      <c r="C75" s="47" t="str">
        <f>IFERROR(VLOOKUP(A75,'[6]OUTPT SHOPP Cost UPL SFY2017'!$A:$F,6,FALSE),VLOOKUP(A75,'[6]DRG UPL SFY17 Combined'!$A:$J,10,FALSE))</f>
        <v>Yes</v>
      </c>
      <c r="D75" s="10">
        <v>2</v>
      </c>
      <c r="E75" s="48">
        <v>1</v>
      </c>
      <c r="F75" s="49">
        <v>3541287.9699999997</v>
      </c>
      <c r="G75" s="50">
        <f t="shared" si="0"/>
        <v>8.8463416312030779E-2</v>
      </c>
      <c r="H75" s="49">
        <f t="shared" si="1"/>
        <v>4691274</v>
      </c>
      <c r="I75" s="49"/>
      <c r="J75" s="49">
        <v>3260502.9609506242</v>
      </c>
      <c r="K75" s="50">
        <f t="shared" si="2"/>
        <v>0.10528613467490075</v>
      </c>
      <c r="L75" s="51">
        <f t="shared" si="3"/>
        <v>1377072</v>
      </c>
    </row>
    <row r="76" spans="1:12" x14ac:dyDescent="0.2">
      <c r="A76" s="13" t="s">
        <v>98</v>
      </c>
      <c r="B76" s="10" t="s">
        <v>99</v>
      </c>
      <c r="C76" s="47" t="str">
        <f>IFERROR(VLOOKUP(A76,'[6]OUTPT SHOPP Cost UPL SFY2017'!$A:$F,6,FALSE),VLOOKUP(A76,'[6]DRG UPL SFY17 Combined'!$A:$J,10,FALSE))</f>
        <v>Yes</v>
      </c>
      <c r="D76" s="10">
        <v>2</v>
      </c>
      <c r="E76" s="48">
        <v>1</v>
      </c>
      <c r="F76" s="49">
        <v>91245.62</v>
      </c>
      <c r="G76" s="50">
        <f t="shared" si="0"/>
        <v>2.2793682233951062E-3</v>
      </c>
      <c r="H76" s="63">
        <v>94004</v>
      </c>
      <c r="I76" s="49"/>
      <c r="J76" s="49">
        <v>543881.07790547644</v>
      </c>
      <c r="K76" s="50">
        <f t="shared" si="2"/>
        <v>1.7562669655969483E-2</v>
      </c>
      <c r="L76" s="65">
        <v>178025.20547945207</v>
      </c>
    </row>
    <row r="77" spans="1:12" x14ac:dyDescent="0.2">
      <c r="A77" s="13" t="s">
        <v>100</v>
      </c>
      <c r="B77" s="10" t="s">
        <v>101</v>
      </c>
      <c r="C77" s="47" t="str">
        <f>IFERROR(VLOOKUP(A77,'[6]OUTPT SHOPP Cost UPL SFY2017'!$A:$F,6,FALSE),VLOOKUP(A77,'[6]DRG UPL SFY17 Combined'!$A:$J,10,FALSE))</f>
        <v>Yes</v>
      </c>
      <c r="D77" s="10">
        <v>2</v>
      </c>
      <c r="E77" s="48">
        <v>1</v>
      </c>
      <c r="F77" s="49">
        <v>66445.19</v>
      </c>
      <c r="G77" s="50">
        <f t="shared" si="0"/>
        <v>1.6598391756607088E-3</v>
      </c>
      <c r="H77" s="49">
        <f t="shared" ref="H77:H83" si="4">IF($E77=1,ROUND(G77*($H$88+$H$89),0),0)</f>
        <v>88022</v>
      </c>
      <c r="I77" s="49"/>
      <c r="J77" s="49">
        <v>138607.4081500246</v>
      </c>
      <c r="K77" s="50">
        <f t="shared" si="2"/>
        <v>4.4758242566256086E-3</v>
      </c>
      <c r="L77" s="51">
        <f t="shared" ref="L77:L83" si="5">IF($E77=1,ROUND(K77*($L$88+$L$89),0),0)</f>
        <v>58541</v>
      </c>
    </row>
    <row r="78" spans="1:12" x14ac:dyDescent="0.2">
      <c r="A78" s="13" t="s">
        <v>102</v>
      </c>
      <c r="B78" s="10" t="s">
        <v>103</v>
      </c>
      <c r="C78" s="47" t="str">
        <f>IFERROR(VLOOKUP(A78,'[6]OUTPT SHOPP Cost UPL SFY2017'!$A:$F,6,FALSE),VLOOKUP(A78,'[6]DRG UPL SFY17 Combined'!$A:$J,10,FALSE))</f>
        <v>Yes</v>
      </c>
      <c r="D78" s="10">
        <v>2</v>
      </c>
      <c r="E78" s="48">
        <v>1</v>
      </c>
      <c r="F78" s="49">
        <v>119619.08</v>
      </c>
      <c r="G78" s="50">
        <f t="shared" si="0"/>
        <v>2.9881536216615889E-3</v>
      </c>
      <c r="H78" s="49">
        <f t="shared" si="4"/>
        <v>158464</v>
      </c>
      <c r="I78" s="49"/>
      <c r="J78" s="49">
        <v>643954.68031876709</v>
      </c>
      <c r="K78" s="50">
        <f t="shared" si="2"/>
        <v>2.0794184212857426E-2</v>
      </c>
      <c r="L78" s="51">
        <f t="shared" si="5"/>
        <v>271974</v>
      </c>
    </row>
    <row r="79" spans="1:12" x14ac:dyDescent="0.2">
      <c r="A79" s="13" t="s">
        <v>104</v>
      </c>
      <c r="B79" s="10" t="s">
        <v>105</v>
      </c>
      <c r="C79" s="47" t="str">
        <f>IFERROR(VLOOKUP(A79,'[6]OUTPT SHOPP Cost UPL SFY2017'!$A:$F,6,FALSE),VLOOKUP(A79,'[6]DRG UPL SFY17 Combined'!$A:$J,10,FALSE))</f>
        <v>Yes</v>
      </c>
      <c r="D79" s="10">
        <v>2</v>
      </c>
      <c r="E79" s="48">
        <v>1</v>
      </c>
      <c r="F79" s="49">
        <v>212979.26</v>
      </c>
      <c r="G79" s="50">
        <f t="shared" si="0"/>
        <v>5.3203447736582254E-3</v>
      </c>
      <c r="H79" s="49">
        <f t="shared" si="4"/>
        <v>282141</v>
      </c>
      <c r="I79" s="49"/>
      <c r="J79" s="49">
        <v>270445.75307405367</v>
      </c>
      <c r="K79" s="50">
        <f t="shared" si="2"/>
        <v>8.7330661316461135E-3</v>
      </c>
      <c r="L79" s="51">
        <f t="shared" si="5"/>
        <v>114223</v>
      </c>
    </row>
    <row r="80" spans="1:12" ht="12" customHeight="1" x14ac:dyDescent="0.2">
      <c r="A80" s="13" t="s">
        <v>106</v>
      </c>
      <c r="B80" s="10" t="s">
        <v>215</v>
      </c>
      <c r="C80" s="47" t="str">
        <f>IFERROR(VLOOKUP(A80,'[6]OUTPT SHOPP Cost UPL SFY2017'!$A:$F,6,FALSE),VLOOKUP(A80,'[6]DRG UPL SFY17 Combined'!$A:$J,10,FALSE))</f>
        <v>Yes</v>
      </c>
      <c r="D80" s="10">
        <v>2</v>
      </c>
      <c r="E80" s="48">
        <v>1</v>
      </c>
      <c r="F80" s="49">
        <v>294517.2</v>
      </c>
      <c r="G80" s="50">
        <f t="shared" si="0"/>
        <v>7.3572095506973505E-3</v>
      </c>
      <c r="H80" s="49">
        <f t="shared" si="4"/>
        <v>390158</v>
      </c>
      <c r="I80" s="49"/>
      <c r="J80" s="49">
        <v>939307.68786566879</v>
      </c>
      <c r="K80" s="50">
        <f t="shared" si="2"/>
        <v>3.0331539921975886E-2</v>
      </c>
      <c r="L80" s="51">
        <f t="shared" si="5"/>
        <v>396716</v>
      </c>
    </row>
    <row r="81" spans="1:12" x14ac:dyDescent="0.2">
      <c r="A81" s="13" t="s">
        <v>108</v>
      </c>
      <c r="B81" s="10" t="s">
        <v>109</v>
      </c>
      <c r="C81" s="47" t="str">
        <f>IFERROR(VLOOKUP(A81,'[6]OUTPT SHOPP Cost UPL SFY2017'!$A:$F,6,FALSE),VLOOKUP(A81,'[6]DRG UPL SFY17 Combined'!$A:$J,10,FALSE))</f>
        <v>Yes</v>
      </c>
      <c r="D81" s="10">
        <v>2</v>
      </c>
      <c r="E81" s="48">
        <v>1</v>
      </c>
      <c r="F81" s="49">
        <v>15774.96</v>
      </c>
      <c r="G81" s="50">
        <f t="shared" si="0"/>
        <v>3.9406760071693155E-4</v>
      </c>
      <c r="H81" s="49">
        <f t="shared" si="4"/>
        <v>20898</v>
      </c>
      <c r="I81" s="49"/>
      <c r="J81" s="49">
        <v>132546.84564459813</v>
      </c>
      <c r="K81" s="50">
        <f t="shared" si="2"/>
        <v>4.2801203398391188E-3</v>
      </c>
      <c r="L81" s="51">
        <f t="shared" si="5"/>
        <v>55981</v>
      </c>
    </row>
    <row r="82" spans="1:12" x14ac:dyDescent="0.2">
      <c r="A82" s="13" t="s">
        <v>110</v>
      </c>
      <c r="B82" s="10" t="s">
        <v>111</v>
      </c>
      <c r="C82" s="47" t="str">
        <f>IFERROR(VLOOKUP(A82,'[6]OUTPT SHOPP Cost UPL SFY2017'!$A:$F,6,FALSE),VLOOKUP(A82,'[6]DRG UPL SFY17 Combined'!$A:$J,10,FALSE))</f>
        <v>Yes</v>
      </c>
      <c r="D82" s="10">
        <v>2</v>
      </c>
      <c r="E82" s="48">
        <v>1</v>
      </c>
      <c r="F82" s="49">
        <v>3081581.62</v>
      </c>
      <c r="G82" s="50">
        <f t="shared" si="0"/>
        <v>7.6979686503597808E-2</v>
      </c>
      <c r="H82" s="49">
        <f t="shared" si="4"/>
        <v>4082284</v>
      </c>
      <c r="I82" s="49"/>
      <c r="J82" s="49">
        <v>4099774.114203413</v>
      </c>
      <c r="K82" s="50">
        <f t="shared" si="2"/>
        <v>0.13238735701035578</v>
      </c>
      <c r="L82" s="51">
        <f t="shared" si="5"/>
        <v>1731538</v>
      </c>
    </row>
    <row r="83" spans="1:12" x14ac:dyDescent="0.2">
      <c r="A83" s="13" t="s">
        <v>112</v>
      </c>
      <c r="B83" s="10" t="s">
        <v>113</v>
      </c>
      <c r="C83" s="47" t="str">
        <f>IFERROR(VLOOKUP(A83,'[6]OUTPT SHOPP Cost UPL SFY2017'!$A:$F,6,FALSE),VLOOKUP(A83,'[6]DRG UPL SFY17 Combined'!$A:$J,10,FALSE))</f>
        <v>Yes</v>
      </c>
      <c r="D83" s="10">
        <v>2</v>
      </c>
      <c r="E83" s="48">
        <v>1</v>
      </c>
      <c r="F83" s="49">
        <v>1652268.3800000001</v>
      </c>
      <c r="G83" s="50">
        <f t="shared" si="0"/>
        <v>4.1274617257162707E-2</v>
      </c>
      <c r="H83" s="49">
        <f t="shared" si="4"/>
        <v>2188821</v>
      </c>
      <c r="I83" s="49"/>
      <c r="J83" s="49">
        <v>769102.06056136522</v>
      </c>
      <c r="K83" s="50">
        <f t="shared" si="2"/>
        <v>2.4835365615922787E-2</v>
      </c>
      <c r="L83" s="51">
        <f t="shared" si="5"/>
        <v>324830</v>
      </c>
    </row>
    <row r="84" spans="1:12" x14ac:dyDescent="0.2">
      <c r="A84" s="2"/>
      <c r="C84" s="47"/>
      <c r="E84" s="48"/>
      <c r="F84" s="49"/>
      <c r="G84" s="50"/>
      <c r="H84" s="49"/>
      <c r="I84" s="49"/>
      <c r="J84" s="49"/>
      <c r="K84" s="50"/>
      <c r="L84" s="51"/>
    </row>
    <row r="85" spans="1:12" x14ac:dyDescent="0.2">
      <c r="A85" s="2"/>
      <c r="E85" s="62"/>
      <c r="F85" s="63"/>
      <c r="G85" s="50"/>
      <c r="H85" s="49"/>
      <c r="I85" s="49"/>
      <c r="J85" s="49"/>
      <c r="K85" s="50"/>
      <c r="L85" s="51"/>
    </row>
    <row r="86" spans="1:12" x14ac:dyDescent="0.2">
      <c r="A86" s="2"/>
      <c r="E86" s="48"/>
      <c r="F86" s="63">
        <f>SUM(F66:F83)</f>
        <v>40031101.18999999</v>
      </c>
      <c r="G86" s="64">
        <f>SUM(G66:G85)</f>
        <v>1.0000000000000002</v>
      </c>
      <c r="H86" s="72">
        <f>SUM(H66:H83)</f>
        <v>53003794</v>
      </c>
      <c r="I86" s="49"/>
      <c r="J86" s="63">
        <f>SUM(J66:J83)</f>
        <v>30968018.448186971</v>
      </c>
      <c r="K86" s="50">
        <f>SUM(K66:K83)</f>
        <v>1.0000000000000002</v>
      </c>
      <c r="L86" s="49">
        <f>SUM(L66:L83)</f>
        <v>13027647.205479452</v>
      </c>
    </row>
    <row r="87" spans="1:12" x14ac:dyDescent="0.2">
      <c r="A87" s="2"/>
      <c r="E87" s="48"/>
      <c r="F87" s="63"/>
      <c r="G87" s="63"/>
      <c r="H87" s="63"/>
      <c r="I87" s="63"/>
      <c r="J87" s="63"/>
    </row>
    <row r="88" spans="1:12" ht="15" customHeight="1" x14ac:dyDescent="0.2">
      <c r="A88" s="2"/>
      <c r="E88" s="48"/>
      <c r="F88" s="63"/>
      <c r="G88" s="68" t="s">
        <v>190</v>
      </c>
      <c r="H88" s="70">
        <f>H1*'[6]UPL Gap Summary sfy17'!D19</f>
        <v>53003794.855550453</v>
      </c>
      <c r="I88" s="63"/>
      <c r="J88" s="37"/>
      <c r="K88" s="74" t="s">
        <v>191</v>
      </c>
      <c r="L88" s="71">
        <f>L1*'[6]UPL Gap Summary sfy17'!F19</f>
        <v>13027647.570137622</v>
      </c>
    </row>
    <row r="89" spans="1:12" x14ac:dyDescent="0.2">
      <c r="A89" s="2"/>
      <c r="E89" s="48"/>
      <c r="F89" s="63"/>
      <c r="G89" s="68" t="s">
        <v>195</v>
      </c>
      <c r="H89" s="70">
        <f>26812.86+57.86+2.86+0.7</f>
        <v>26874.280000000002</v>
      </c>
      <c r="I89" s="63"/>
      <c r="J89" s="63"/>
      <c r="K89" s="74" t="s">
        <v>196</v>
      </c>
      <c r="L89" s="71">
        <f>50775.36+889.36+16.36+1.36+1</f>
        <v>51683.44</v>
      </c>
    </row>
    <row r="90" spans="1:12" x14ac:dyDescent="0.2">
      <c r="A90" s="10"/>
      <c r="D90" s="36"/>
      <c r="E90" s="48"/>
      <c r="F90" s="63"/>
      <c r="G90" s="63"/>
      <c r="H90" s="63"/>
      <c r="I90" s="63"/>
      <c r="K90" s="63"/>
      <c r="L90" s="51"/>
    </row>
    <row r="91" spans="1:12" x14ac:dyDescent="0.2">
      <c r="A91" s="2"/>
      <c r="E91" s="48"/>
      <c r="F91" s="63"/>
      <c r="G91" s="63"/>
      <c r="H91" s="63"/>
      <c r="I91" s="63"/>
      <c r="J91" s="63"/>
    </row>
    <row r="92" spans="1:12" x14ac:dyDescent="0.2">
      <c r="A92" s="2"/>
      <c r="E92" s="48"/>
      <c r="F92" s="63"/>
      <c r="G92" s="63"/>
      <c r="H92" s="63"/>
      <c r="I92" s="63"/>
      <c r="J92" s="63"/>
    </row>
    <row r="98" spans="2:10" x14ac:dyDescent="0.2">
      <c r="B98" s="25"/>
      <c r="C98" s="25"/>
      <c r="D98" s="25"/>
      <c r="E98" s="73"/>
      <c r="F98" s="49"/>
      <c r="G98" s="49"/>
      <c r="H98" s="92"/>
      <c r="I98" s="49"/>
      <c r="J98" s="49"/>
    </row>
    <row r="99" spans="2:10" x14ac:dyDescent="0.2">
      <c r="B99" s="25"/>
      <c r="C99" s="25"/>
      <c r="D99" s="25"/>
      <c r="E99" s="73"/>
    </row>
    <row r="100" spans="2:10" x14ac:dyDescent="0.2">
      <c r="B100" s="25"/>
      <c r="C100" s="25"/>
      <c r="D100" s="25"/>
      <c r="E100" s="73"/>
    </row>
    <row r="101" spans="2:10" x14ac:dyDescent="0.2">
      <c r="B101" s="25"/>
      <c r="C101" s="25"/>
      <c r="D101" s="25"/>
      <c r="E101" s="73"/>
      <c r="H101" s="51"/>
    </row>
    <row r="102" spans="2:10" x14ac:dyDescent="0.2">
      <c r="B102" s="25"/>
      <c r="C102" s="25"/>
      <c r="D102" s="25"/>
      <c r="E102" s="73"/>
    </row>
    <row r="103" spans="2:10" x14ac:dyDescent="0.2">
      <c r="B103" s="25"/>
      <c r="C103" s="25"/>
      <c r="D103" s="25"/>
      <c r="E103" s="73"/>
    </row>
    <row r="104" spans="2:10" x14ac:dyDescent="0.2">
      <c r="B104" s="25"/>
      <c r="C104" s="25"/>
      <c r="D104" s="25"/>
      <c r="E104" s="73"/>
    </row>
    <row r="105" spans="2:10" x14ac:dyDescent="0.2">
      <c r="B105" s="25"/>
      <c r="C105" s="25"/>
      <c r="D105" s="25"/>
      <c r="E105" s="73"/>
    </row>
    <row r="106" spans="2:10" x14ac:dyDescent="0.2">
      <c r="B106" s="25"/>
      <c r="C106" s="25"/>
      <c r="D106" s="25"/>
      <c r="E106" s="73"/>
    </row>
    <row r="107" spans="2:10" x14ac:dyDescent="0.2">
      <c r="E107" s="73"/>
    </row>
    <row r="108" spans="2:10" x14ac:dyDescent="0.2">
      <c r="E108" s="37"/>
    </row>
    <row r="118" spans="1:13" s="38" customFormat="1" x14ac:dyDescent="0.2">
      <c r="A118" s="25"/>
      <c r="B118" s="10"/>
      <c r="C118" s="10"/>
      <c r="D118" s="10"/>
      <c r="F118" s="25"/>
      <c r="G118" s="25"/>
      <c r="H118" s="25"/>
      <c r="I118" s="25"/>
      <c r="J118" s="25"/>
      <c r="K118" s="25"/>
      <c r="L118" s="25"/>
      <c r="M118" s="25"/>
    </row>
    <row r="119" spans="1:13" s="38" customFormat="1" x14ac:dyDescent="0.2">
      <c r="A119" s="25"/>
      <c r="B119" s="10"/>
      <c r="C119" s="10"/>
      <c r="D119" s="10"/>
      <c r="F119" s="25"/>
      <c r="G119" s="25"/>
      <c r="H119" s="25"/>
      <c r="I119" s="25"/>
      <c r="J119" s="25"/>
      <c r="K119" s="25"/>
      <c r="L119" s="25"/>
      <c r="M119" s="25"/>
    </row>
    <row r="120" spans="1:13" s="38" customFormat="1" x14ac:dyDescent="0.2">
      <c r="A120" s="25"/>
      <c r="B120" s="10"/>
      <c r="C120" s="10"/>
      <c r="D120" s="10"/>
      <c r="F120" s="25"/>
      <c r="G120" s="25"/>
      <c r="H120" s="25"/>
      <c r="I120" s="25"/>
      <c r="J120" s="25"/>
      <c r="K120" s="25"/>
      <c r="L120" s="25"/>
      <c r="M120" s="25"/>
    </row>
    <row r="121" spans="1:13" s="38" customFormat="1" x14ac:dyDescent="0.2">
      <c r="A121" s="25"/>
      <c r="B121" s="10"/>
      <c r="C121" s="10"/>
      <c r="D121" s="10"/>
      <c r="F121" s="25"/>
      <c r="G121" s="25"/>
      <c r="H121" s="25"/>
      <c r="I121" s="25"/>
      <c r="J121" s="25"/>
      <c r="K121" s="25"/>
      <c r="L121" s="25"/>
      <c r="M121" s="25"/>
    </row>
    <row r="122" spans="1:13" s="38" customFormat="1" x14ac:dyDescent="0.2">
      <c r="A122" s="25"/>
      <c r="B122" s="10"/>
      <c r="C122" s="10"/>
      <c r="D122" s="10"/>
      <c r="F122" s="25"/>
      <c r="G122" s="25"/>
      <c r="H122" s="25"/>
      <c r="I122" s="25"/>
      <c r="J122" s="25"/>
      <c r="K122" s="25"/>
      <c r="L122" s="25"/>
      <c r="M122" s="25"/>
    </row>
    <row r="123" spans="1:13" s="38" customFormat="1" x14ac:dyDescent="0.2">
      <c r="A123" s="25"/>
      <c r="B123" s="10"/>
      <c r="C123" s="10"/>
      <c r="D123" s="10"/>
      <c r="F123" s="25"/>
      <c r="G123" s="25"/>
      <c r="H123" s="25"/>
      <c r="I123" s="25"/>
      <c r="J123" s="25"/>
      <c r="K123" s="25"/>
      <c r="L123" s="25"/>
      <c r="M123" s="25"/>
    </row>
    <row r="124" spans="1:13" s="38" customFormat="1" x14ac:dyDescent="0.2">
      <c r="A124" s="25"/>
      <c r="B124" s="10"/>
      <c r="C124" s="10"/>
      <c r="D124" s="10"/>
      <c r="F124" s="25"/>
      <c r="G124" s="25"/>
      <c r="H124" s="25"/>
      <c r="I124" s="25"/>
      <c r="J124" s="25"/>
      <c r="K124" s="25"/>
      <c r="L124" s="25"/>
      <c r="M124" s="25"/>
    </row>
    <row r="125" spans="1:13" s="38" customFormat="1" x14ac:dyDescent="0.2">
      <c r="A125" s="25"/>
      <c r="B125" s="10"/>
      <c r="C125" s="10"/>
      <c r="D125" s="10"/>
      <c r="F125" s="25"/>
      <c r="G125" s="25"/>
      <c r="H125" s="25"/>
      <c r="I125" s="25"/>
      <c r="J125" s="25"/>
      <c r="K125" s="25"/>
      <c r="L125" s="25"/>
      <c r="M125" s="25"/>
    </row>
    <row r="126" spans="1:13" s="38" customFormat="1" x14ac:dyDescent="0.2">
      <c r="A126" s="25"/>
      <c r="B126" s="10"/>
      <c r="C126" s="10"/>
      <c r="D126" s="10"/>
      <c r="F126" s="25"/>
      <c r="G126" s="25"/>
      <c r="H126" s="25"/>
      <c r="I126" s="25"/>
      <c r="J126" s="25"/>
      <c r="K126" s="25"/>
      <c r="L126" s="25"/>
      <c r="M126" s="25"/>
    </row>
    <row r="127" spans="1:13" s="38" customFormat="1" x14ac:dyDescent="0.2">
      <c r="A127" s="25"/>
      <c r="B127" s="10"/>
      <c r="C127" s="10"/>
      <c r="D127" s="10"/>
      <c r="F127" s="25"/>
      <c r="G127" s="25"/>
      <c r="H127" s="25"/>
      <c r="I127" s="25"/>
      <c r="J127" s="25"/>
      <c r="K127" s="25"/>
      <c r="L127" s="25"/>
      <c r="M127" s="25"/>
    </row>
    <row r="128" spans="1:13" s="38" customFormat="1" x14ac:dyDescent="0.2">
      <c r="A128" s="25"/>
      <c r="B128" s="10"/>
      <c r="C128" s="10"/>
      <c r="D128" s="10"/>
      <c r="F128" s="25"/>
      <c r="G128" s="25"/>
      <c r="H128" s="25"/>
      <c r="I128" s="25"/>
      <c r="J128" s="25"/>
      <c r="K128" s="25"/>
      <c r="L128" s="25"/>
      <c r="M128" s="25"/>
    </row>
    <row r="129" spans="1:13" s="38" customFormat="1" x14ac:dyDescent="0.2">
      <c r="A129" s="25"/>
      <c r="B129" s="10"/>
      <c r="C129" s="10"/>
      <c r="D129" s="10"/>
      <c r="F129" s="25"/>
      <c r="G129" s="25"/>
      <c r="H129" s="25"/>
      <c r="I129" s="25"/>
      <c r="J129" s="25"/>
      <c r="K129" s="25"/>
      <c r="L129" s="25"/>
      <c r="M129" s="25"/>
    </row>
    <row r="130" spans="1:13" s="38" customFormat="1" x14ac:dyDescent="0.2">
      <c r="A130" s="25"/>
      <c r="B130" s="10"/>
      <c r="C130" s="10"/>
      <c r="D130" s="10"/>
      <c r="F130" s="25"/>
      <c r="G130" s="25"/>
      <c r="H130" s="25"/>
      <c r="I130" s="25"/>
      <c r="J130" s="25"/>
      <c r="K130" s="25"/>
      <c r="L130" s="25"/>
      <c r="M130" s="25"/>
    </row>
    <row r="131" spans="1:13" s="38" customFormat="1" x14ac:dyDescent="0.2">
      <c r="A131" s="25"/>
      <c r="B131" s="10"/>
      <c r="C131" s="10"/>
      <c r="D131" s="10"/>
      <c r="F131" s="25"/>
      <c r="G131" s="25"/>
      <c r="H131" s="25"/>
      <c r="I131" s="25"/>
      <c r="J131" s="25"/>
      <c r="K131" s="25"/>
      <c r="L131" s="25"/>
      <c r="M131" s="25"/>
    </row>
    <row r="132" spans="1:13" s="38" customFormat="1" x14ac:dyDescent="0.2">
      <c r="A132" s="25"/>
      <c r="B132" s="10"/>
      <c r="C132" s="10"/>
      <c r="D132" s="10"/>
      <c r="F132" s="25"/>
      <c r="G132" s="25"/>
      <c r="H132" s="25"/>
      <c r="I132" s="25"/>
      <c r="J132" s="25"/>
      <c r="K132" s="25"/>
      <c r="L132" s="25"/>
      <c r="M132" s="25"/>
    </row>
    <row r="133" spans="1:13" s="38" customFormat="1" x14ac:dyDescent="0.2">
      <c r="A133" s="25"/>
      <c r="B133" s="10"/>
      <c r="C133" s="10"/>
      <c r="D133" s="10"/>
      <c r="F133" s="25"/>
      <c r="G133" s="25"/>
      <c r="H133" s="25"/>
      <c r="I133" s="25"/>
      <c r="J133" s="25"/>
      <c r="K133" s="25"/>
      <c r="L133" s="25"/>
      <c r="M133" s="25"/>
    </row>
    <row r="134" spans="1:13" s="38" customFormat="1" x14ac:dyDescent="0.2">
      <c r="A134" s="25"/>
      <c r="B134" s="10"/>
      <c r="C134" s="10"/>
      <c r="D134" s="10"/>
      <c r="F134" s="25"/>
      <c r="G134" s="25"/>
      <c r="H134" s="25"/>
      <c r="I134" s="25"/>
      <c r="J134" s="25"/>
      <c r="K134" s="25"/>
      <c r="L134" s="25"/>
      <c r="M134" s="25"/>
    </row>
    <row r="135" spans="1:13" s="38" customFormat="1" x14ac:dyDescent="0.2">
      <c r="A135" s="25"/>
      <c r="B135" s="10"/>
      <c r="C135" s="10"/>
      <c r="D135" s="10"/>
      <c r="F135" s="25"/>
      <c r="G135" s="25"/>
      <c r="H135" s="25"/>
      <c r="I135" s="25"/>
      <c r="J135" s="25"/>
      <c r="K135" s="25"/>
      <c r="L135" s="25"/>
      <c r="M135" s="25"/>
    </row>
    <row r="136" spans="1:13" s="38" customFormat="1" x14ac:dyDescent="0.2">
      <c r="A136" s="25"/>
      <c r="B136" s="10"/>
      <c r="C136" s="10"/>
      <c r="D136" s="10"/>
      <c r="F136" s="25"/>
      <c r="G136" s="25"/>
      <c r="H136" s="25"/>
      <c r="I136" s="25"/>
      <c r="J136" s="25"/>
      <c r="K136" s="25"/>
      <c r="L136" s="25"/>
      <c r="M136" s="25"/>
    </row>
    <row r="137" spans="1:13" s="38" customFormat="1" x14ac:dyDescent="0.2">
      <c r="A137" s="25"/>
      <c r="B137" s="10"/>
      <c r="C137" s="10"/>
      <c r="D137" s="10"/>
      <c r="F137" s="25"/>
      <c r="G137" s="25"/>
      <c r="H137" s="25"/>
      <c r="I137" s="25"/>
      <c r="J137" s="25"/>
      <c r="K137" s="25"/>
      <c r="L137" s="25"/>
      <c r="M137" s="25"/>
    </row>
    <row r="138" spans="1:13" s="38" customFormat="1" x14ac:dyDescent="0.2">
      <c r="A138" s="25"/>
      <c r="B138" s="10"/>
      <c r="C138" s="10"/>
      <c r="D138" s="10"/>
      <c r="F138" s="25"/>
      <c r="G138" s="25"/>
      <c r="H138" s="25"/>
      <c r="I138" s="25"/>
      <c r="J138" s="25"/>
      <c r="K138" s="25"/>
      <c r="L138" s="25"/>
      <c r="M138" s="25"/>
    </row>
    <row r="139" spans="1:13" s="38" customFormat="1" x14ac:dyDescent="0.2">
      <c r="A139" s="25"/>
      <c r="B139" s="10"/>
      <c r="C139" s="10"/>
      <c r="D139" s="10"/>
      <c r="F139" s="25"/>
      <c r="G139" s="25"/>
      <c r="H139" s="25"/>
      <c r="I139" s="25"/>
      <c r="J139" s="25"/>
      <c r="K139" s="25"/>
      <c r="L139" s="25"/>
      <c r="M139" s="25"/>
    </row>
    <row r="140" spans="1:13" s="38" customFormat="1" x14ac:dyDescent="0.2">
      <c r="A140" s="25"/>
      <c r="B140" s="10"/>
      <c r="C140" s="10"/>
      <c r="D140" s="10"/>
      <c r="F140" s="25"/>
      <c r="G140" s="25"/>
      <c r="H140" s="25"/>
      <c r="I140" s="25"/>
      <c r="J140" s="25"/>
      <c r="K140" s="25"/>
      <c r="L140" s="25"/>
      <c r="M140" s="25"/>
    </row>
    <row r="141" spans="1:13" s="38" customFormat="1" x14ac:dyDescent="0.2">
      <c r="A141" s="25"/>
      <c r="B141" s="10"/>
      <c r="C141" s="10"/>
      <c r="D141" s="10"/>
      <c r="F141" s="25"/>
      <c r="G141" s="25"/>
      <c r="H141" s="25"/>
      <c r="I141" s="25"/>
      <c r="J141" s="25"/>
      <c r="K141" s="25"/>
      <c r="L141" s="25"/>
      <c r="M141" s="25"/>
    </row>
    <row r="142" spans="1:13" s="38" customFormat="1" x14ac:dyDescent="0.2">
      <c r="A142" s="25"/>
      <c r="B142" s="10"/>
      <c r="C142" s="10"/>
      <c r="D142" s="10"/>
      <c r="F142" s="25"/>
      <c r="G142" s="25"/>
      <c r="H142" s="25"/>
      <c r="I142" s="25"/>
      <c r="J142" s="25"/>
      <c r="K142" s="25"/>
      <c r="L142" s="25"/>
      <c r="M142" s="25"/>
    </row>
    <row r="143" spans="1:13" s="38" customFormat="1" x14ac:dyDescent="0.2">
      <c r="A143" s="25"/>
      <c r="B143" s="10"/>
      <c r="C143" s="10"/>
      <c r="D143" s="10"/>
      <c r="F143" s="25"/>
      <c r="G143" s="25"/>
      <c r="H143" s="25"/>
      <c r="I143" s="25"/>
      <c r="J143" s="25"/>
      <c r="K143" s="25"/>
      <c r="L143" s="25"/>
      <c r="M143" s="25"/>
    </row>
    <row r="144" spans="1:13" s="38" customFormat="1" x14ac:dyDescent="0.2">
      <c r="A144" s="25"/>
      <c r="B144" s="10"/>
      <c r="C144" s="10"/>
      <c r="D144" s="10"/>
      <c r="F144" s="25"/>
      <c r="G144" s="25"/>
      <c r="H144" s="25"/>
      <c r="I144" s="25"/>
      <c r="J144" s="25"/>
      <c r="K144" s="25"/>
      <c r="L144" s="25"/>
      <c r="M144" s="25"/>
    </row>
    <row r="145" spans="1:13" s="38" customFormat="1" x14ac:dyDescent="0.2">
      <c r="A145" s="25"/>
      <c r="B145" s="10"/>
      <c r="C145" s="10"/>
      <c r="D145" s="10"/>
      <c r="F145" s="25"/>
      <c r="G145" s="25"/>
      <c r="H145" s="25"/>
      <c r="I145" s="25"/>
      <c r="J145" s="25"/>
      <c r="K145" s="25"/>
      <c r="L145" s="25"/>
      <c r="M145" s="25"/>
    </row>
    <row r="146" spans="1:13" s="38" customFormat="1" x14ac:dyDescent="0.2">
      <c r="A146" s="25"/>
      <c r="B146" s="10"/>
      <c r="C146" s="10"/>
      <c r="D146" s="10"/>
      <c r="F146" s="25"/>
      <c r="G146" s="25"/>
      <c r="H146" s="25"/>
      <c r="I146" s="25"/>
      <c r="J146" s="25"/>
      <c r="K146" s="25"/>
      <c r="L146" s="25"/>
      <c r="M146" s="25"/>
    </row>
    <row r="147" spans="1:13" s="38" customFormat="1" x14ac:dyDescent="0.2">
      <c r="A147" s="25"/>
      <c r="B147" s="10"/>
      <c r="C147" s="10"/>
      <c r="D147" s="10"/>
      <c r="F147" s="25"/>
      <c r="G147" s="25"/>
      <c r="H147" s="25"/>
      <c r="I147" s="25"/>
      <c r="J147" s="25"/>
      <c r="K147" s="25"/>
      <c r="L147" s="25"/>
      <c r="M147" s="25"/>
    </row>
    <row r="148" spans="1:13" s="38" customFormat="1" x14ac:dyDescent="0.2">
      <c r="A148" s="25"/>
      <c r="B148" s="10"/>
      <c r="C148" s="10"/>
      <c r="D148" s="10"/>
      <c r="F148" s="25"/>
      <c r="G148" s="25"/>
      <c r="H148" s="25"/>
      <c r="I148" s="25"/>
      <c r="J148" s="25"/>
      <c r="K148" s="25"/>
      <c r="L148" s="25"/>
      <c r="M148" s="25"/>
    </row>
    <row r="149" spans="1:13" s="38" customFormat="1" x14ac:dyDescent="0.2">
      <c r="A149" s="25"/>
      <c r="B149" s="10"/>
      <c r="C149" s="10"/>
      <c r="D149" s="10"/>
      <c r="F149" s="25"/>
      <c r="G149" s="25"/>
      <c r="H149" s="25"/>
      <c r="I149" s="25"/>
      <c r="J149" s="25"/>
      <c r="K149" s="25"/>
      <c r="L149" s="25"/>
      <c r="M149" s="25"/>
    </row>
    <row r="150" spans="1:13" s="38" customFormat="1" x14ac:dyDescent="0.2">
      <c r="A150" s="25"/>
      <c r="B150" s="10"/>
      <c r="C150" s="10"/>
      <c r="D150" s="10"/>
      <c r="F150" s="25"/>
      <c r="G150" s="25"/>
      <c r="H150" s="25"/>
      <c r="I150" s="25"/>
      <c r="J150" s="25"/>
      <c r="K150" s="25"/>
      <c r="L150" s="25"/>
      <c r="M150" s="25"/>
    </row>
    <row r="151" spans="1:13" s="38" customFormat="1" x14ac:dyDescent="0.2">
      <c r="A151" s="25"/>
      <c r="B151" s="10"/>
      <c r="C151" s="10"/>
      <c r="D151" s="10"/>
      <c r="F151" s="25"/>
      <c r="G151" s="25"/>
      <c r="H151" s="25"/>
      <c r="I151" s="25"/>
      <c r="J151" s="25"/>
      <c r="K151" s="25"/>
      <c r="L151" s="25"/>
      <c r="M151" s="25"/>
    </row>
    <row r="152" spans="1:13" s="38" customFormat="1" x14ac:dyDescent="0.2">
      <c r="A152" s="25"/>
      <c r="B152" s="10"/>
      <c r="C152" s="10"/>
      <c r="D152" s="10"/>
      <c r="F152" s="25"/>
      <c r="G152" s="25"/>
      <c r="H152" s="25"/>
      <c r="I152" s="25"/>
      <c r="J152" s="25"/>
      <c r="K152" s="25"/>
      <c r="L152" s="25"/>
      <c r="M152" s="25"/>
    </row>
    <row r="153" spans="1:13" s="38" customFormat="1" x14ac:dyDescent="0.2">
      <c r="A153" s="25"/>
      <c r="B153" s="10"/>
      <c r="C153" s="10"/>
      <c r="D153" s="10"/>
      <c r="F153" s="25"/>
      <c r="G153" s="25"/>
      <c r="H153" s="25"/>
      <c r="I153" s="25"/>
      <c r="J153" s="25"/>
      <c r="K153" s="25"/>
      <c r="L153" s="25"/>
      <c r="M153" s="25"/>
    </row>
    <row r="154" spans="1:13" s="38" customFormat="1" x14ac:dyDescent="0.2">
      <c r="A154" s="25"/>
      <c r="B154" s="10"/>
      <c r="C154" s="10"/>
      <c r="D154" s="10"/>
      <c r="F154" s="25"/>
      <c r="G154" s="25"/>
      <c r="H154" s="25"/>
      <c r="I154" s="25"/>
      <c r="J154" s="25"/>
      <c r="K154" s="25"/>
      <c r="L154" s="25"/>
      <c r="M154" s="25"/>
    </row>
    <row r="155" spans="1:13" s="38" customFormat="1" x14ac:dyDescent="0.2">
      <c r="A155" s="25"/>
      <c r="B155" s="10"/>
      <c r="C155" s="10"/>
      <c r="D155" s="10"/>
      <c r="F155" s="25"/>
      <c r="G155" s="25"/>
      <c r="H155" s="25"/>
      <c r="I155" s="25"/>
      <c r="J155" s="25"/>
      <c r="K155" s="25"/>
      <c r="L155" s="25"/>
      <c r="M155" s="25"/>
    </row>
    <row r="156" spans="1:13" s="38" customFormat="1" x14ac:dyDescent="0.2">
      <c r="A156" s="25"/>
      <c r="B156" s="10"/>
      <c r="C156" s="10"/>
      <c r="D156" s="10"/>
      <c r="F156" s="25"/>
      <c r="G156" s="25"/>
      <c r="H156" s="25"/>
      <c r="I156" s="25"/>
      <c r="J156" s="25"/>
      <c r="K156" s="25"/>
      <c r="L156" s="25"/>
      <c r="M156" s="25"/>
    </row>
    <row r="157" spans="1:13" s="38" customFormat="1" x14ac:dyDescent="0.2">
      <c r="A157" s="25"/>
      <c r="B157" s="10"/>
      <c r="C157" s="10"/>
      <c r="D157" s="10"/>
      <c r="F157" s="25"/>
      <c r="G157" s="25"/>
      <c r="H157" s="25"/>
      <c r="I157" s="25"/>
      <c r="J157" s="25"/>
      <c r="K157" s="25"/>
      <c r="L157" s="25"/>
      <c r="M157" s="25"/>
    </row>
    <row r="158" spans="1:13" s="38" customFormat="1" x14ac:dyDescent="0.2">
      <c r="A158" s="25"/>
      <c r="B158" s="10"/>
      <c r="C158" s="10"/>
      <c r="D158" s="10"/>
      <c r="F158" s="25"/>
      <c r="G158" s="25"/>
      <c r="H158" s="25"/>
      <c r="I158" s="25"/>
      <c r="J158" s="25"/>
      <c r="K158" s="25"/>
      <c r="L158" s="25"/>
      <c r="M158" s="25"/>
    </row>
    <row r="159" spans="1:13" s="38" customFormat="1" x14ac:dyDescent="0.2">
      <c r="A159" s="25"/>
      <c r="B159" s="10"/>
      <c r="C159" s="10"/>
      <c r="D159" s="10"/>
      <c r="F159" s="25"/>
      <c r="G159" s="25"/>
      <c r="H159" s="25"/>
      <c r="I159" s="25"/>
      <c r="J159" s="25"/>
      <c r="K159" s="25"/>
      <c r="L159" s="25"/>
      <c r="M159" s="25"/>
    </row>
    <row r="160" spans="1:13" s="38" customFormat="1" x14ac:dyDescent="0.2">
      <c r="A160" s="25"/>
      <c r="B160" s="10"/>
      <c r="C160" s="10"/>
      <c r="D160" s="10"/>
      <c r="F160" s="25"/>
      <c r="G160" s="25"/>
      <c r="H160" s="25"/>
      <c r="I160" s="25"/>
      <c r="J160" s="25"/>
      <c r="K160" s="25"/>
      <c r="L160" s="25"/>
      <c r="M160" s="25"/>
    </row>
    <row r="161" spans="1:13" s="38" customFormat="1" x14ac:dyDescent="0.2">
      <c r="A161" s="25"/>
      <c r="B161" s="10"/>
      <c r="C161" s="10"/>
      <c r="D161" s="10"/>
      <c r="F161" s="25"/>
      <c r="G161" s="25"/>
      <c r="H161" s="25"/>
      <c r="I161" s="25"/>
      <c r="J161" s="25"/>
      <c r="K161" s="25"/>
      <c r="L161" s="25"/>
      <c r="M161" s="25"/>
    </row>
    <row r="162" spans="1:13" s="38" customFormat="1" x14ac:dyDescent="0.2">
      <c r="A162" s="25"/>
      <c r="B162" s="10"/>
      <c r="C162" s="10"/>
      <c r="D162" s="10"/>
      <c r="F162" s="25"/>
      <c r="G162" s="25"/>
      <c r="H162" s="25"/>
      <c r="I162" s="25"/>
      <c r="J162" s="25"/>
      <c r="K162" s="25"/>
      <c r="L162" s="25"/>
      <c r="M162" s="25"/>
    </row>
    <row r="163" spans="1:13" s="38" customFormat="1" x14ac:dyDescent="0.2">
      <c r="A163" s="25"/>
      <c r="B163" s="10"/>
      <c r="C163" s="10"/>
      <c r="D163" s="10"/>
      <c r="F163" s="25"/>
      <c r="G163" s="25"/>
      <c r="H163" s="25"/>
      <c r="I163" s="25"/>
      <c r="J163" s="25"/>
      <c r="K163" s="25"/>
      <c r="L163" s="25"/>
      <c r="M163" s="25"/>
    </row>
    <row r="164" spans="1:13" s="38" customFormat="1" x14ac:dyDescent="0.2">
      <c r="A164" s="25"/>
      <c r="B164" s="10"/>
      <c r="C164" s="10"/>
      <c r="D164" s="10"/>
      <c r="F164" s="25"/>
      <c r="G164" s="25"/>
      <c r="H164" s="25"/>
      <c r="I164" s="25"/>
      <c r="J164" s="25"/>
      <c r="K164" s="25"/>
      <c r="L164" s="25"/>
      <c r="M164" s="25"/>
    </row>
    <row r="165" spans="1:13" s="38" customFormat="1" x14ac:dyDescent="0.2">
      <c r="A165" s="25"/>
      <c r="B165" s="10"/>
      <c r="C165" s="10"/>
      <c r="D165" s="10"/>
      <c r="F165" s="25"/>
      <c r="G165" s="25"/>
      <c r="H165" s="25"/>
      <c r="I165" s="25"/>
      <c r="J165" s="25"/>
      <c r="K165" s="25"/>
      <c r="L165" s="25"/>
      <c r="M165" s="25"/>
    </row>
    <row r="166" spans="1:13" s="38" customFormat="1" x14ac:dyDescent="0.2">
      <c r="A166" s="25"/>
      <c r="B166" s="10"/>
      <c r="C166" s="10"/>
      <c r="D166" s="10"/>
      <c r="F166" s="25"/>
      <c r="G166" s="25"/>
      <c r="H166" s="25"/>
      <c r="I166" s="25"/>
      <c r="J166" s="25"/>
      <c r="K166" s="25"/>
      <c r="L166" s="25"/>
      <c r="M166" s="25"/>
    </row>
    <row r="167" spans="1:13" s="38" customFormat="1" x14ac:dyDescent="0.2">
      <c r="A167" s="25"/>
      <c r="B167" s="10"/>
      <c r="C167" s="10"/>
      <c r="D167" s="10"/>
      <c r="F167" s="25"/>
      <c r="G167" s="25"/>
      <c r="H167" s="25"/>
      <c r="I167" s="25"/>
      <c r="J167" s="25"/>
      <c r="K167" s="25"/>
      <c r="L167" s="25"/>
      <c r="M167" s="25"/>
    </row>
    <row r="168" spans="1:13" s="38" customFormat="1" x14ac:dyDescent="0.2">
      <c r="A168" s="25"/>
      <c r="B168" s="10"/>
      <c r="C168" s="10"/>
      <c r="D168" s="10"/>
      <c r="F168" s="25"/>
      <c r="G168" s="25"/>
      <c r="H168" s="25"/>
      <c r="I168" s="25"/>
      <c r="J168" s="25"/>
      <c r="K168" s="25"/>
      <c r="L168" s="25"/>
      <c r="M168" s="25"/>
    </row>
    <row r="169" spans="1:13" s="38" customFormat="1" x14ac:dyDescent="0.2">
      <c r="A169" s="25"/>
      <c r="B169" s="10"/>
      <c r="C169" s="10"/>
      <c r="D169" s="10"/>
      <c r="F169" s="25"/>
      <c r="G169" s="25"/>
      <c r="H169" s="25"/>
      <c r="I169" s="25"/>
      <c r="J169" s="25"/>
      <c r="K169" s="25"/>
      <c r="L169" s="25"/>
      <c r="M169" s="25"/>
    </row>
    <row r="170" spans="1:13" s="38" customFormat="1" x14ac:dyDescent="0.2">
      <c r="A170" s="25"/>
      <c r="B170" s="10"/>
      <c r="C170" s="10"/>
      <c r="D170" s="10"/>
      <c r="F170" s="25"/>
      <c r="G170" s="25"/>
      <c r="H170" s="25"/>
      <c r="I170" s="25"/>
      <c r="J170" s="25"/>
      <c r="K170" s="25"/>
      <c r="L170" s="25"/>
      <c r="M170" s="25"/>
    </row>
    <row r="171" spans="1:13" s="38" customFormat="1" x14ac:dyDescent="0.2">
      <c r="A171" s="25"/>
      <c r="B171" s="10"/>
      <c r="C171" s="10"/>
      <c r="D171" s="10"/>
      <c r="F171" s="25"/>
      <c r="G171" s="25"/>
      <c r="H171" s="25"/>
      <c r="I171" s="25"/>
      <c r="J171" s="25"/>
      <c r="K171" s="25"/>
      <c r="L171" s="25"/>
      <c r="M171" s="25"/>
    </row>
    <row r="172" spans="1:13" s="38" customFormat="1" x14ac:dyDescent="0.2">
      <c r="A172" s="25"/>
      <c r="B172" s="10"/>
      <c r="C172" s="10"/>
      <c r="D172" s="10"/>
      <c r="F172" s="25"/>
      <c r="G172" s="25"/>
      <c r="H172" s="25"/>
      <c r="I172" s="25"/>
      <c r="J172" s="25"/>
      <c r="K172" s="25"/>
      <c r="L172" s="25"/>
      <c r="M172" s="25"/>
    </row>
    <row r="173" spans="1:13" s="38" customFormat="1" x14ac:dyDescent="0.2">
      <c r="A173" s="25"/>
      <c r="B173" s="10"/>
      <c r="C173" s="10"/>
      <c r="D173" s="10"/>
      <c r="F173" s="25"/>
      <c r="G173" s="25"/>
      <c r="H173" s="25"/>
      <c r="I173" s="25"/>
      <c r="J173" s="25"/>
      <c r="K173" s="25"/>
      <c r="L173" s="25"/>
      <c r="M173" s="25"/>
    </row>
    <row r="174" spans="1:13" s="38" customFormat="1" x14ac:dyDescent="0.2">
      <c r="A174" s="25"/>
      <c r="B174" s="10"/>
      <c r="C174" s="10"/>
      <c r="D174" s="10"/>
      <c r="F174" s="25"/>
      <c r="G174" s="25"/>
      <c r="H174" s="25"/>
      <c r="I174" s="25"/>
      <c r="J174" s="25"/>
      <c r="K174" s="25"/>
      <c r="L174" s="25"/>
      <c r="M174" s="25"/>
    </row>
    <row r="175" spans="1:13" s="38" customFormat="1" x14ac:dyDescent="0.2">
      <c r="A175" s="25"/>
      <c r="B175" s="10"/>
      <c r="C175" s="10"/>
      <c r="D175" s="10"/>
      <c r="F175" s="25"/>
      <c r="G175" s="25"/>
      <c r="H175" s="25"/>
      <c r="I175" s="25"/>
      <c r="J175" s="25"/>
      <c r="K175" s="25"/>
      <c r="L175" s="25"/>
      <c r="M175" s="25"/>
    </row>
    <row r="176" spans="1:13" s="38" customFormat="1" x14ac:dyDescent="0.2">
      <c r="A176" s="25"/>
      <c r="B176" s="10"/>
      <c r="C176" s="10"/>
      <c r="D176" s="10"/>
      <c r="F176" s="25"/>
      <c r="G176" s="25"/>
      <c r="H176" s="25"/>
      <c r="I176" s="25"/>
      <c r="J176" s="25"/>
      <c r="K176" s="25"/>
      <c r="L176" s="25"/>
      <c r="M176" s="25"/>
    </row>
    <row r="177" spans="1:13" s="38" customFormat="1" x14ac:dyDescent="0.2">
      <c r="A177" s="25"/>
      <c r="B177" s="10"/>
      <c r="C177" s="10"/>
      <c r="D177" s="10"/>
      <c r="F177" s="25"/>
      <c r="G177" s="25"/>
      <c r="H177" s="25"/>
      <c r="I177" s="25"/>
      <c r="J177" s="25"/>
      <c r="K177" s="25"/>
      <c r="L177" s="25"/>
      <c r="M177" s="25"/>
    </row>
    <row r="178" spans="1:13" s="38" customFormat="1" x14ac:dyDescent="0.2">
      <c r="A178" s="25"/>
      <c r="B178" s="10"/>
      <c r="C178" s="10"/>
      <c r="D178" s="10"/>
      <c r="F178" s="25"/>
      <c r="G178" s="25"/>
      <c r="H178" s="25"/>
      <c r="I178" s="25"/>
      <c r="J178" s="25"/>
      <c r="K178" s="25"/>
      <c r="L178" s="25"/>
      <c r="M178" s="25"/>
    </row>
    <row r="179" spans="1:13" s="38" customFormat="1" x14ac:dyDescent="0.2">
      <c r="A179" s="25"/>
      <c r="B179" s="10"/>
      <c r="C179" s="10"/>
      <c r="D179" s="10"/>
      <c r="F179" s="25"/>
      <c r="G179" s="25"/>
      <c r="H179" s="25"/>
      <c r="I179" s="25"/>
      <c r="J179" s="25"/>
      <c r="K179" s="25"/>
      <c r="L179" s="25"/>
      <c r="M179" s="25"/>
    </row>
    <row r="180" spans="1:13" s="38" customFormat="1" x14ac:dyDescent="0.2">
      <c r="A180" s="25"/>
      <c r="B180" s="10"/>
      <c r="C180" s="10"/>
      <c r="D180" s="10"/>
      <c r="F180" s="25"/>
      <c r="G180" s="25"/>
      <c r="H180" s="25"/>
      <c r="I180" s="25"/>
      <c r="J180" s="25"/>
      <c r="K180" s="25"/>
      <c r="L180" s="25"/>
      <c r="M180" s="25"/>
    </row>
    <row r="181" spans="1:13" s="38" customFormat="1" x14ac:dyDescent="0.2">
      <c r="A181" s="25"/>
      <c r="B181" s="10"/>
      <c r="C181" s="10"/>
      <c r="D181" s="10"/>
      <c r="F181" s="25"/>
      <c r="G181" s="25"/>
      <c r="H181" s="25"/>
      <c r="I181" s="25"/>
      <c r="J181" s="25"/>
      <c r="K181" s="25"/>
      <c r="L181" s="25"/>
      <c r="M181" s="25"/>
    </row>
    <row r="182" spans="1:13" s="38" customFormat="1" x14ac:dyDescent="0.2">
      <c r="A182" s="25"/>
      <c r="B182" s="10"/>
      <c r="C182" s="10"/>
      <c r="D182" s="10"/>
      <c r="F182" s="25"/>
      <c r="G182" s="25"/>
      <c r="H182" s="25"/>
      <c r="I182" s="25"/>
      <c r="J182" s="25"/>
      <c r="K182" s="25"/>
      <c r="L182" s="25"/>
      <c r="M182" s="25"/>
    </row>
    <row r="183" spans="1:13" s="38" customFormat="1" x14ac:dyDescent="0.2">
      <c r="A183" s="25"/>
      <c r="B183" s="10"/>
      <c r="C183" s="10"/>
      <c r="D183" s="10"/>
      <c r="F183" s="25"/>
      <c r="G183" s="25"/>
      <c r="H183" s="25"/>
      <c r="I183" s="25"/>
      <c r="J183" s="25"/>
      <c r="K183" s="25"/>
      <c r="L183" s="25"/>
      <c r="M183" s="25"/>
    </row>
    <row r="184" spans="1:13" s="38" customFormat="1" x14ac:dyDescent="0.2">
      <c r="A184" s="25"/>
      <c r="B184" s="10"/>
      <c r="C184" s="10"/>
      <c r="D184" s="10"/>
      <c r="F184" s="25"/>
      <c r="G184" s="25"/>
      <c r="H184" s="25"/>
      <c r="I184" s="25"/>
      <c r="J184" s="25"/>
      <c r="K184" s="25"/>
      <c r="L184" s="25"/>
      <c r="M184" s="25"/>
    </row>
    <row r="185" spans="1:13" s="38" customFormat="1" x14ac:dyDescent="0.2">
      <c r="A185" s="25"/>
      <c r="B185" s="10"/>
      <c r="C185" s="10"/>
      <c r="D185" s="10"/>
      <c r="F185" s="25"/>
      <c r="G185" s="25"/>
      <c r="H185" s="25"/>
      <c r="I185" s="25"/>
      <c r="J185" s="25"/>
      <c r="K185" s="25"/>
      <c r="L185" s="25"/>
      <c r="M185" s="25"/>
    </row>
    <row r="186" spans="1:13" s="38" customFormat="1" x14ac:dyDescent="0.2">
      <c r="A186" s="25"/>
      <c r="B186" s="10"/>
      <c r="C186" s="10"/>
      <c r="D186" s="10"/>
      <c r="F186" s="25"/>
      <c r="G186" s="25"/>
      <c r="H186" s="25"/>
      <c r="I186" s="25"/>
      <c r="J186" s="25"/>
      <c r="K186" s="25"/>
      <c r="L186" s="25"/>
      <c r="M186" s="25"/>
    </row>
    <row r="187" spans="1:13" s="38" customFormat="1" x14ac:dyDescent="0.2">
      <c r="A187" s="25"/>
      <c r="B187" s="10"/>
      <c r="C187" s="10"/>
      <c r="D187" s="10"/>
      <c r="F187" s="25"/>
      <c r="G187" s="25"/>
      <c r="H187" s="25"/>
      <c r="I187" s="25"/>
      <c r="J187" s="25"/>
      <c r="K187" s="25"/>
      <c r="L187" s="25"/>
      <c r="M187" s="25"/>
    </row>
    <row r="188" spans="1:13" s="38" customFormat="1" x14ac:dyDescent="0.2">
      <c r="A188" s="25"/>
      <c r="B188" s="10"/>
      <c r="C188" s="10"/>
      <c r="D188" s="10"/>
      <c r="F188" s="25"/>
      <c r="G188" s="25"/>
      <c r="H188" s="25"/>
      <c r="I188" s="25"/>
      <c r="J188" s="25"/>
      <c r="K188" s="25"/>
      <c r="L188" s="25"/>
      <c r="M188" s="25"/>
    </row>
    <row r="189" spans="1:13" s="38" customFormat="1" x14ac:dyDescent="0.2">
      <c r="A189" s="25"/>
      <c r="B189" s="10"/>
      <c r="C189" s="10"/>
      <c r="D189" s="10"/>
      <c r="F189" s="25"/>
      <c r="G189" s="25"/>
      <c r="H189" s="25"/>
      <c r="I189" s="25"/>
      <c r="J189" s="25"/>
      <c r="K189" s="25"/>
      <c r="L189" s="25"/>
      <c r="M189" s="25"/>
    </row>
    <row r="190" spans="1:13" s="38" customFormat="1" x14ac:dyDescent="0.2">
      <c r="A190" s="25"/>
      <c r="B190" s="10"/>
      <c r="C190" s="10"/>
      <c r="D190" s="10"/>
      <c r="F190" s="25"/>
      <c r="G190" s="25"/>
      <c r="H190" s="25"/>
      <c r="I190" s="25"/>
      <c r="J190" s="25"/>
      <c r="K190" s="25"/>
      <c r="L190" s="25"/>
      <c r="M190" s="25"/>
    </row>
    <row r="191" spans="1:13" s="38" customFormat="1" x14ac:dyDescent="0.2">
      <c r="A191" s="25"/>
      <c r="B191" s="10"/>
      <c r="C191" s="10"/>
      <c r="D191" s="10"/>
      <c r="F191" s="25"/>
      <c r="G191" s="25"/>
      <c r="H191" s="25"/>
      <c r="I191" s="25"/>
      <c r="J191" s="25"/>
      <c r="K191" s="25"/>
      <c r="L191" s="25"/>
      <c r="M191" s="25"/>
    </row>
    <row r="192" spans="1:13" s="38" customFormat="1" x14ac:dyDescent="0.2">
      <c r="A192" s="25"/>
      <c r="B192" s="10"/>
      <c r="C192" s="10"/>
      <c r="D192" s="10"/>
      <c r="F192" s="25"/>
      <c r="G192" s="25"/>
      <c r="H192" s="25"/>
      <c r="I192" s="25"/>
      <c r="J192" s="25"/>
      <c r="K192" s="25"/>
      <c r="L192" s="25"/>
      <c r="M192" s="25"/>
    </row>
    <row r="193" spans="1:13" s="38" customFormat="1" x14ac:dyDescent="0.2">
      <c r="A193" s="25"/>
      <c r="B193" s="10"/>
      <c r="C193" s="10"/>
      <c r="D193" s="10"/>
      <c r="F193" s="25"/>
      <c r="G193" s="25"/>
      <c r="H193" s="25"/>
      <c r="I193" s="25"/>
      <c r="J193" s="25"/>
      <c r="K193" s="25"/>
      <c r="L193" s="25"/>
      <c r="M193" s="25"/>
    </row>
    <row r="194" spans="1:13" s="38" customFormat="1" x14ac:dyDescent="0.2">
      <c r="A194" s="25"/>
      <c r="B194" s="10"/>
      <c r="C194" s="10"/>
      <c r="D194" s="10"/>
      <c r="F194" s="25"/>
      <c r="G194" s="25"/>
      <c r="H194" s="25"/>
      <c r="I194" s="25"/>
      <c r="J194" s="25"/>
      <c r="K194" s="25"/>
      <c r="L194" s="25"/>
      <c r="M194" s="25"/>
    </row>
    <row r="195" spans="1:13" s="38" customFormat="1" x14ac:dyDescent="0.2">
      <c r="A195" s="25"/>
      <c r="B195" s="10"/>
      <c r="C195" s="10"/>
      <c r="D195" s="10"/>
      <c r="F195" s="25"/>
      <c r="G195" s="25"/>
      <c r="H195" s="25"/>
      <c r="I195" s="25"/>
      <c r="J195" s="25"/>
      <c r="K195" s="25"/>
      <c r="L195" s="25"/>
      <c r="M195" s="25"/>
    </row>
    <row r="196" spans="1:13" s="38" customFormat="1" x14ac:dyDescent="0.2">
      <c r="A196" s="25"/>
      <c r="B196" s="10"/>
      <c r="C196" s="10"/>
      <c r="D196" s="10"/>
      <c r="F196" s="25"/>
      <c r="G196" s="25"/>
      <c r="H196" s="25"/>
      <c r="I196" s="25"/>
      <c r="J196" s="25"/>
      <c r="K196" s="25"/>
      <c r="L196" s="25"/>
      <c r="M196" s="25"/>
    </row>
    <row r="197" spans="1:13" s="38" customFormat="1" x14ac:dyDescent="0.2">
      <c r="A197" s="25"/>
      <c r="B197" s="10"/>
      <c r="C197" s="10"/>
      <c r="D197" s="10"/>
      <c r="F197" s="25"/>
      <c r="G197" s="25"/>
      <c r="H197" s="25"/>
      <c r="I197" s="25"/>
      <c r="J197" s="25"/>
      <c r="K197" s="25"/>
      <c r="L197" s="25"/>
      <c r="M197" s="25"/>
    </row>
    <row r="198" spans="1:13" s="38" customFormat="1" x14ac:dyDescent="0.2">
      <c r="A198" s="25"/>
      <c r="B198" s="10"/>
      <c r="C198" s="10"/>
      <c r="D198" s="10"/>
      <c r="F198" s="25"/>
      <c r="G198" s="25"/>
      <c r="H198" s="25"/>
      <c r="I198" s="25"/>
      <c r="J198" s="25"/>
      <c r="K198" s="25"/>
      <c r="L198" s="25"/>
      <c r="M198" s="25"/>
    </row>
    <row r="199" spans="1:13" s="38" customFormat="1" x14ac:dyDescent="0.2">
      <c r="A199" s="25"/>
      <c r="B199" s="10"/>
      <c r="C199" s="10"/>
      <c r="D199" s="10"/>
      <c r="F199" s="25"/>
      <c r="G199" s="25"/>
      <c r="H199" s="25"/>
      <c r="I199" s="25"/>
      <c r="J199" s="25"/>
      <c r="K199" s="25"/>
      <c r="L199" s="25"/>
      <c r="M199" s="25"/>
    </row>
    <row r="200" spans="1:13" s="38" customFormat="1" x14ac:dyDescent="0.2">
      <c r="A200" s="25"/>
      <c r="B200" s="10"/>
      <c r="C200" s="10"/>
      <c r="D200" s="10"/>
      <c r="F200" s="25"/>
      <c r="G200" s="25"/>
      <c r="H200" s="25"/>
      <c r="I200" s="25"/>
      <c r="J200" s="25"/>
      <c r="K200" s="25"/>
      <c r="L200" s="25"/>
      <c r="M200" s="25"/>
    </row>
    <row r="201" spans="1:13" s="38" customFormat="1" x14ac:dyDescent="0.2">
      <c r="A201" s="25"/>
      <c r="B201" s="10"/>
      <c r="C201" s="10"/>
      <c r="D201" s="10"/>
      <c r="F201" s="25"/>
      <c r="G201" s="25"/>
      <c r="H201" s="25"/>
      <c r="I201" s="25"/>
      <c r="J201" s="25"/>
      <c r="K201" s="25"/>
      <c r="L201" s="25"/>
      <c r="M201" s="25"/>
    </row>
    <row r="202" spans="1:13" s="38" customFormat="1" x14ac:dyDescent="0.2">
      <c r="A202" s="25"/>
      <c r="B202" s="10"/>
      <c r="C202" s="10"/>
      <c r="D202" s="10"/>
      <c r="F202" s="25"/>
      <c r="G202" s="25"/>
      <c r="H202" s="25"/>
      <c r="I202" s="25"/>
      <c r="J202" s="25"/>
      <c r="K202" s="25"/>
      <c r="L202" s="25"/>
      <c r="M202" s="25"/>
    </row>
    <row r="203" spans="1:13" s="38" customFormat="1" x14ac:dyDescent="0.2">
      <c r="A203" s="25"/>
      <c r="B203" s="10"/>
      <c r="C203" s="10"/>
      <c r="D203" s="10"/>
      <c r="F203" s="25"/>
      <c r="G203" s="25"/>
      <c r="H203" s="25"/>
      <c r="I203" s="25"/>
      <c r="J203" s="25"/>
      <c r="K203" s="25"/>
      <c r="L203" s="25"/>
      <c r="M203" s="25"/>
    </row>
    <row r="204" spans="1:13" s="38" customFormat="1" x14ac:dyDescent="0.2">
      <c r="A204" s="25"/>
      <c r="B204" s="10"/>
      <c r="C204" s="10"/>
      <c r="D204" s="10"/>
      <c r="F204" s="25"/>
      <c r="G204" s="25"/>
      <c r="H204" s="25"/>
      <c r="I204" s="25"/>
      <c r="J204" s="25"/>
      <c r="K204" s="25"/>
      <c r="L204" s="25"/>
      <c r="M204" s="25"/>
    </row>
    <row r="205" spans="1:13" s="38" customFormat="1" x14ac:dyDescent="0.2">
      <c r="A205" s="25"/>
      <c r="B205" s="10"/>
      <c r="C205" s="10"/>
      <c r="D205" s="10"/>
      <c r="F205" s="25"/>
      <c r="G205" s="25"/>
      <c r="H205" s="25"/>
      <c r="I205" s="25"/>
      <c r="J205" s="25"/>
      <c r="K205" s="25"/>
      <c r="L205" s="25"/>
      <c r="M205" s="25"/>
    </row>
    <row r="206" spans="1:13" s="38" customFormat="1" x14ac:dyDescent="0.2">
      <c r="A206" s="25"/>
      <c r="B206" s="10"/>
      <c r="C206" s="10"/>
      <c r="D206" s="10"/>
      <c r="F206" s="25"/>
      <c r="G206" s="25"/>
      <c r="H206" s="25"/>
      <c r="I206" s="25"/>
      <c r="J206" s="25"/>
      <c r="K206" s="25"/>
      <c r="L206" s="25"/>
      <c r="M206" s="25"/>
    </row>
    <row r="207" spans="1:13" s="38" customFormat="1" x14ac:dyDescent="0.2">
      <c r="A207" s="25"/>
      <c r="B207" s="10"/>
      <c r="C207" s="10"/>
      <c r="D207" s="10"/>
      <c r="F207" s="25"/>
      <c r="G207" s="25"/>
      <c r="H207" s="25"/>
      <c r="I207" s="25"/>
      <c r="J207" s="25"/>
      <c r="K207" s="25"/>
      <c r="L207" s="25"/>
      <c r="M207" s="25"/>
    </row>
    <row r="208" spans="1:13" s="38" customFormat="1" x14ac:dyDescent="0.2">
      <c r="A208" s="25"/>
      <c r="B208" s="10"/>
      <c r="C208" s="10"/>
      <c r="D208" s="10"/>
      <c r="F208" s="25"/>
      <c r="G208" s="25"/>
      <c r="H208" s="25"/>
      <c r="I208" s="25"/>
      <c r="J208" s="25"/>
      <c r="K208" s="25"/>
      <c r="L208" s="25"/>
      <c r="M208" s="25"/>
    </row>
    <row r="209" spans="1:13" s="38" customFormat="1" x14ac:dyDescent="0.2">
      <c r="A209" s="25"/>
      <c r="B209" s="10"/>
      <c r="C209" s="10"/>
      <c r="D209" s="10"/>
      <c r="F209" s="25"/>
      <c r="G209" s="25"/>
      <c r="H209" s="25"/>
      <c r="I209" s="25"/>
      <c r="J209" s="25"/>
      <c r="K209" s="25"/>
      <c r="L209" s="25"/>
      <c r="M209" s="25"/>
    </row>
    <row r="210" spans="1:13" s="38" customFormat="1" x14ac:dyDescent="0.2">
      <c r="A210" s="25"/>
      <c r="B210" s="10"/>
      <c r="C210" s="10"/>
      <c r="D210" s="10"/>
      <c r="F210" s="25"/>
      <c r="G210" s="25"/>
      <c r="H210" s="25"/>
      <c r="I210" s="25"/>
      <c r="J210" s="25"/>
      <c r="K210" s="25"/>
      <c r="L210" s="25"/>
      <c r="M210" s="25"/>
    </row>
    <row r="211" spans="1:13" s="38" customFormat="1" x14ac:dyDescent="0.2">
      <c r="A211" s="25"/>
      <c r="B211" s="10"/>
      <c r="C211" s="10"/>
      <c r="D211" s="10"/>
      <c r="F211" s="25"/>
      <c r="G211" s="25"/>
      <c r="H211" s="25"/>
      <c r="I211" s="25"/>
      <c r="J211" s="25"/>
      <c r="K211" s="25"/>
      <c r="L211" s="25"/>
      <c r="M211" s="25"/>
    </row>
    <row r="212" spans="1:13" s="38" customFormat="1" x14ac:dyDescent="0.2">
      <c r="A212" s="25"/>
      <c r="B212" s="10"/>
      <c r="C212" s="10"/>
      <c r="D212" s="10"/>
      <c r="F212" s="25"/>
      <c r="G212" s="25"/>
      <c r="H212" s="25"/>
      <c r="I212" s="25"/>
      <c r="J212" s="25"/>
      <c r="K212" s="25"/>
      <c r="L212" s="25"/>
      <c r="M212" s="25"/>
    </row>
    <row r="213" spans="1:13" s="38" customFormat="1" x14ac:dyDescent="0.2">
      <c r="A213" s="25"/>
      <c r="B213" s="10"/>
      <c r="C213" s="10"/>
      <c r="D213" s="10"/>
      <c r="F213" s="25"/>
      <c r="G213" s="25"/>
      <c r="H213" s="25"/>
      <c r="I213" s="25"/>
      <c r="J213" s="25"/>
      <c r="K213" s="25"/>
      <c r="L213" s="25"/>
      <c r="M213" s="25"/>
    </row>
    <row r="214" spans="1:13" s="38" customFormat="1" x14ac:dyDescent="0.2">
      <c r="A214" s="25"/>
      <c r="B214" s="10"/>
      <c r="C214" s="10"/>
      <c r="D214" s="10"/>
      <c r="F214" s="25"/>
      <c r="G214" s="25"/>
      <c r="H214" s="25"/>
      <c r="I214" s="25"/>
      <c r="J214" s="25"/>
      <c r="K214" s="25"/>
      <c r="L214" s="25"/>
      <c r="M214" s="25"/>
    </row>
    <row r="215" spans="1:13" s="38" customFormat="1" x14ac:dyDescent="0.2">
      <c r="A215" s="25"/>
      <c r="B215" s="10"/>
      <c r="C215" s="10"/>
      <c r="D215" s="10"/>
      <c r="F215" s="25"/>
      <c r="G215" s="25"/>
      <c r="H215" s="25"/>
      <c r="I215" s="25"/>
      <c r="J215" s="25"/>
      <c r="K215" s="25"/>
      <c r="L215" s="25"/>
      <c r="M215" s="25"/>
    </row>
    <row r="216" spans="1:13" s="38" customFormat="1" x14ac:dyDescent="0.2">
      <c r="A216" s="25"/>
      <c r="B216" s="10"/>
      <c r="C216" s="10"/>
      <c r="D216" s="10"/>
      <c r="F216" s="25"/>
      <c r="G216" s="25"/>
      <c r="H216" s="25"/>
      <c r="I216" s="25"/>
      <c r="J216" s="25"/>
      <c r="K216" s="25"/>
      <c r="L216" s="25"/>
      <c r="M216" s="25"/>
    </row>
    <row r="217" spans="1:13" s="38" customFormat="1" x14ac:dyDescent="0.2">
      <c r="A217" s="25"/>
      <c r="B217" s="10"/>
      <c r="C217" s="10"/>
      <c r="D217" s="10"/>
      <c r="F217" s="25"/>
      <c r="G217" s="25"/>
      <c r="H217" s="25"/>
      <c r="I217" s="25"/>
      <c r="J217" s="25"/>
      <c r="K217" s="25"/>
      <c r="L217" s="25"/>
      <c r="M217" s="25"/>
    </row>
    <row r="218" spans="1:13" s="38" customFormat="1" x14ac:dyDescent="0.2">
      <c r="A218" s="25"/>
      <c r="B218" s="10"/>
      <c r="C218" s="10"/>
      <c r="D218" s="10"/>
      <c r="F218" s="25"/>
      <c r="G218" s="25"/>
      <c r="H218" s="25"/>
      <c r="I218" s="25"/>
      <c r="J218" s="25"/>
      <c r="K218" s="25"/>
      <c r="L218" s="25"/>
      <c r="M218" s="25"/>
    </row>
    <row r="219" spans="1:13" s="38" customFormat="1" x14ac:dyDescent="0.2">
      <c r="A219" s="25"/>
      <c r="B219" s="10"/>
      <c r="C219" s="10"/>
      <c r="D219" s="10"/>
      <c r="F219" s="25"/>
      <c r="G219" s="25"/>
      <c r="H219" s="25"/>
      <c r="I219" s="25"/>
      <c r="J219" s="25"/>
      <c r="K219" s="25"/>
      <c r="L219" s="25"/>
      <c r="M219" s="25"/>
    </row>
    <row r="220" spans="1:13" s="38" customFormat="1" x14ac:dyDescent="0.2">
      <c r="A220" s="25"/>
      <c r="B220" s="10"/>
      <c r="C220" s="10"/>
      <c r="D220" s="10"/>
      <c r="F220" s="25"/>
      <c r="G220" s="25"/>
      <c r="H220" s="25"/>
      <c r="I220" s="25"/>
      <c r="J220" s="25"/>
      <c r="K220" s="25"/>
      <c r="L220" s="25"/>
      <c r="M220" s="25"/>
    </row>
    <row r="221" spans="1:13" s="38" customFormat="1" x14ac:dyDescent="0.2">
      <c r="A221" s="25"/>
      <c r="B221" s="10"/>
      <c r="C221" s="10"/>
      <c r="D221" s="10"/>
      <c r="F221" s="25"/>
      <c r="G221" s="25"/>
      <c r="H221" s="25"/>
      <c r="I221" s="25"/>
      <c r="J221" s="25"/>
      <c r="K221" s="25"/>
      <c r="L221" s="25"/>
      <c r="M221" s="25"/>
    </row>
    <row r="222" spans="1:13" s="38" customFormat="1" x14ac:dyDescent="0.2">
      <c r="A222" s="25"/>
      <c r="B222" s="10"/>
      <c r="C222" s="10"/>
      <c r="D222" s="10"/>
      <c r="F222" s="25"/>
      <c r="G222" s="25"/>
      <c r="H222" s="25"/>
      <c r="I222" s="25"/>
      <c r="J222" s="25"/>
      <c r="K222" s="25"/>
      <c r="L222" s="25"/>
      <c r="M222" s="25"/>
    </row>
    <row r="223" spans="1:13" s="38" customFormat="1" x14ac:dyDescent="0.2">
      <c r="A223" s="25"/>
      <c r="B223" s="10"/>
      <c r="C223" s="10"/>
      <c r="D223" s="10"/>
      <c r="F223" s="25"/>
      <c r="G223" s="25"/>
      <c r="H223" s="25"/>
      <c r="I223" s="25"/>
      <c r="J223" s="25"/>
      <c r="K223" s="25"/>
      <c r="L223" s="25"/>
      <c r="M223" s="25"/>
    </row>
    <row r="224" spans="1:13" s="38" customFormat="1" x14ac:dyDescent="0.2">
      <c r="A224" s="25"/>
      <c r="B224" s="10"/>
      <c r="C224" s="10"/>
      <c r="D224" s="10"/>
      <c r="F224" s="25"/>
      <c r="G224" s="25"/>
      <c r="H224" s="25"/>
      <c r="I224" s="25"/>
      <c r="J224" s="25"/>
      <c r="K224" s="25"/>
      <c r="L224" s="25"/>
      <c r="M224" s="25"/>
    </row>
    <row r="225" spans="1:13" s="38" customFormat="1" x14ac:dyDescent="0.2">
      <c r="A225" s="25"/>
      <c r="B225" s="10"/>
      <c r="C225" s="10"/>
      <c r="D225" s="10"/>
      <c r="F225" s="25"/>
      <c r="G225" s="25"/>
      <c r="H225" s="25"/>
      <c r="I225" s="25"/>
      <c r="J225" s="25"/>
      <c r="K225" s="25"/>
      <c r="L225" s="25"/>
      <c r="M225" s="25"/>
    </row>
    <row r="226" spans="1:13" s="38" customFormat="1" x14ac:dyDescent="0.2">
      <c r="A226" s="25"/>
      <c r="B226" s="10"/>
      <c r="C226" s="10"/>
      <c r="D226" s="10"/>
      <c r="F226" s="25"/>
      <c r="G226" s="25"/>
      <c r="H226" s="25"/>
      <c r="I226" s="25"/>
      <c r="J226" s="25"/>
      <c r="K226" s="25"/>
      <c r="L226" s="25"/>
      <c r="M226" s="25"/>
    </row>
    <row r="227" spans="1:13" s="38" customFormat="1" x14ac:dyDescent="0.2">
      <c r="A227" s="25"/>
      <c r="B227" s="10"/>
      <c r="C227" s="10"/>
      <c r="D227" s="10"/>
      <c r="F227" s="25"/>
      <c r="G227" s="25"/>
      <c r="H227" s="25"/>
      <c r="I227" s="25"/>
      <c r="J227" s="25"/>
      <c r="K227" s="25"/>
      <c r="L227" s="25"/>
      <c r="M227" s="25"/>
    </row>
    <row r="228" spans="1:13" s="38" customFormat="1" x14ac:dyDescent="0.2">
      <c r="A228" s="25"/>
      <c r="B228" s="10"/>
      <c r="C228" s="10"/>
      <c r="D228" s="10"/>
      <c r="F228" s="25"/>
      <c r="G228" s="25"/>
      <c r="H228" s="25"/>
      <c r="I228" s="25"/>
      <c r="J228" s="25"/>
      <c r="K228" s="25"/>
      <c r="L228" s="25"/>
      <c r="M228" s="25"/>
    </row>
    <row r="229" spans="1:13" s="38" customFormat="1" x14ac:dyDescent="0.2">
      <c r="A229" s="25"/>
      <c r="B229" s="10"/>
      <c r="C229" s="10"/>
      <c r="D229" s="10"/>
      <c r="F229" s="25"/>
      <c r="G229" s="25"/>
      <c r="H229" s="25"/>
      <c r="I229" s="25"/>
      <c r="J229" s="25"/>
      <c r="K229" s="25"/>
      <c r="L229" s="25"/>
      <c r="M229" s="25"/>
    </row>
    <row r="230" spans="1:13" s="38" customFormat="1" x14ac:dyDescent="0.2">
      <c r="A230" s="25"/>
      <c r="B230" s="10"/>
      <c r="C230" s="10"/>
      <c r="D230" s="10"/>
      <c r="F230" s="25"/>
      <c r="G230" s="25"/>
      <c r="H230" s="25"/>
      <c r="I230" s="25"/>
      <c r="J230" s="25"/>
      <c r="K230" s="25"/>
      <c r="L230" s="25"/>
      <c r="M230" s="25"/>
    </row>
    <row r="231" spans="1:13" s="38" customFormat="1" x14ac:dyDescent="0.2">
      <c r="A231" s="25"/>
      <c r="B231" s="10"/>
      <c r="C231" s="10"/>
      <c r="D231" s="10"/>
      <c r="F231" s="25"/>
      <c r="G231" s="25"/>
      <c r="H231" s="25"/>
      <c r="I231" s="25"/>
      <c r="J231" s="25"/>
      <c r="K231" s="25"/>
      <c r="L231" s="25"/>
      <c r="M231" s="25"/>
    </row>
    <row r="232" spans="1:13" s="38" customFormat="1" x14ac:dyDescent="0.2">
      <c r="A232" s="25"/>
      <c r="B232" s="10"/>
      <c r="C232" s="10"/>
      <c r="D232" s="10"/>
      <c r="F232" s="25"/>
      <c r="G232" s="25"/>
      <c r="H232" s="25"/>
      <c r="I232" s="25"/>
      <c r="J232" s="25"/>
      <c r="K232" s="25"/>
      <c r="L232" s="25"/>
      <c r="M232" s="25"/>
    </row>
    <row r="233" spans="1:13" s="38" customFormat="1" x14ac:dyDescent="0.2">
      <c r="A233" s="25"/>
      <c r="B233" s="10"/>
      <c r="C233" s="10"/>
      <c r="D233" s="10"/>
      <c r="F233" s="25"/>
      <c r="G233" s="25"/>
      <c r="H233" s="25"/>
      <c r="I233" s="25"/>
      <c r="J233" s="25"/>
      <c r="K233" s="25"/>
      <c r="L233" s="25"/>
      <c r="M233" s="25"/>
    </row>
    <row r="234" spans="1:13" s="38" customFormat="1" x14ac:dyDescent="0.2">
      <c r="A234" s="25"/>
      <c r="B234" s="10"/>
      <c r="C234" s="10"/>
      <c r="D234" s="10"/>
      <c r="F234" s="25"/>
      <c r="G234" s="25"/>
      <c r="H234" s="25"/>
      <c r="I234" s="25"/>
      <c r="J234" s="25"/>
      <c r="K234" s="25"/>
      <c r="L234" s="25"/>
      <c r="M234" s="25"/>
    </row>
    <row r="235" spans="1:13" s="38" customFormat="1" x14ac:dyDescent="0.2">
      <c r="A235" s="25"/>
      <c r="B235" s="10"/>
      <c r="C235" s="10"/>
      <c r="D235" s="10"/>
      <c r="F235" s="25"/>
      <c r="G235" s="25"/>
      <c r="H235" s="25"/>
      <c r="I235" s="25"/>
      <c r="J235" s="25"/>
      <c r="K235" s="25"/>
      <c r="L235" s="25"/>
      <c r="M235" s="25"/>
    </row>
    <row r="236" spans="1:13" s="38" customFormat="1" x14ac:dyDescent="0.2">
      <c r="A236" s="25"/>
      <c r="B236" s="10"/>
      <c r="C236" s="10"/>
      <c r="D236" s="10"/>
      <c r="F236" s="25"/>
      <c r="G236" s="25"/>
      <c r="H236" s="25"/>
      <c r="I236" s="25"/>
      <c r="J236" s="25"/>
      <c r="K236" s="25"/>
      <c r="L236" s="25"/>
      <c r="M236" s="25"/>
    </row>
    <row r="237" spans="1:13" s="38" customFormat="1" x14ac:dyDescent="0.2">
      <c r="A237" s="25"/>
      <c r="B237" s="10"/>
      <c r="C237" s="10"/>
      <c r="D237" s="10"/>
      <c r="F237" s="25"/>
      <c r="G237" s="25"/>
      <c r="H237" s="25"/>
      <c r="I237" s="25"/>
      <c r="J237" s="25"/>
      <c r="K237" s="25"/>
      <c r="L237" s="25"/>
      <c r="M237" s="25"/>
    </row>
    <row r="238" spans="1:13" s="38" customFormat="1" x14ac:dyDescent="0.2">
      <c r="A238" s="25"/>
      <c r="B238" s="10"/>
      <c r="C238" s="10"/>
      <c r="D238" s="10"/>
      <c r="F238" s="25"/>
      <c r="G238" s="25"/>
      <c r="H238" s="25"/>
      <c r="I238" s="25"/>
      <c r="J238" s="25"/>
      <c r="K238" s="25"/>
      <c r="L238" s="25"/>
      <c r="M238" s="25"/>
    </row>
    <row r="239" spans="1:13" s="38" customFormat="1" x14ac:dyDescent="0.2">
      <c r="A239" s="25"/>
      <c r="B239" s="10"/>
      <c r="C239" s="10"/>
      <c r="D239" s="10"/>
      <c r="F239" s="25"/>
      <c r="G239" s="25"/>
      <c r="H239" s="25"/>
      <c r="I239" s="25"/>
      <c r="J239" s="25"/>
      <c r="K239" s="25"/>
      <c r="L239" s="25"/>
      <c r="M239" s="25"/>
    </row>
    <row r="240" spans="1:13" s="38" customFormat="1" x14ac:dyDescent="0.2">
      <c r="A240" s="25"/>
      <c r="B240" s="10"/>
      <c r="C240" s="10"/>
      <c r="D240" s="10"/>
      <c r="F240" s="25"/>
      <c r="G240" s="25"/>
      <c r="H240" s="25"/>
      <c r="I240" s="25"/>
      <c r="J240" s="25"/>
      <c r="K240" s="25"/>
      <c r="L240" s="25"/>
      <c r="M240" s="25"/>
    </row>
    <row r="241" spans="1:13" s="38" customFormat="1" x14ac:dyDescent="0.2">
      <c r="A241" s="25"/>
      <c r="B241" s="10"/>
      <c r="C241" s="10"/>
      <c r="D241" s="10"/>
      <c r="F241" s="25"/>
      <c r="G241" s="25"/>
      <c r="H241" s="25"/>
      <c r="I241" s="25"/>
      <c r="J241" s="25"/>
      <c r="K241" s="25"/>
      <c r="L241" s="25"/>
      <c r="M241" s="25"/>
    </row>
    <row r="242" spans="1:13" s="38" customFormat="1" x14ac:dyDescent="0.2">
      <c r="A242" s="25"/>
      <c r="B242" s="10"/>
      <c r="C242" s="10"/>
      <c r="D242" s="10"/>
      <c r="F242" s="25"/>
      <c r="G242" s="25"/>
      <c r="H242" s="25"/>
      <c r="I242" s="25"/>
      <c r="J242" s="25"/>
      <c r="K242" s="25"/>
      <c r="L242" s="25"/>
      <c r="M242" s="25"/>
    </row>
    <row r="243" spans="1:13" s="38" customFormat="1" x14ac:dyDescent="0.2">
      <c r="A243" s="25"/>
      <c r="B243" s="10"/>
      <c r="C243" s="10"/>
      <c r="D243" s="10"/>
      <c r="F243" s="25"/>
      <c r="G243" s="25"/>
      <c r="H243" s="25"/>
      <c r="I243" s="25"/>
      <c r="J243" s="25"/>
      <c r="K243" s="25"/>
      <c r="L243" s="25"/>
      <c r="M243" s="25"/>
    </row>
    <row r="244" spans="1:13" s="38" customFormat="1" x14ac:dyDescent="0.2">
      <c r="A244" s="25"/>
      <c r="B244" s="10"/>
      <c r="C244" s="10"/>
      <c r="D244" s="10"/>
      <c r="F244" s="25"/>
      <c r="G244" s="25"/>
      <c r="H244" s="25"/>
      <c r="I244" s="25"/>
      <c r="J244" s="25"/>
      <c r="K244" s="25"/>
      <c r="L244" s="25"/>
      <c r="M244" s="25"/>
    </row>
    <row r="245" spans="1:13" s="38" customFormat="1" x14ac:dyDescent="0.2">
      <c r="A245" s="25"/>
      <c r="B245" s="10"/>
      <c r="C245" s="10"/>
      <c r="D245" s="10"/>
      <c r="F245" s="25"/>
      <c r="G245" s="25"/>
      <c r="H245" s="25"/>
      <c r="I245" s="25"/>
      <c r="J245" s="25"/>
      <c r="K245" s="25"/>
      <c r="L245" s="25"/>
      <c r="M245" s="25"/>
    </row>
    <row r="246" spans="1:13" s="38" customFormat="1" x14ac:dyDescent="0.2">
      <c r="A246" s="25"/>
      <c r="B246" s="10"/>
      <c r="C246" s="10"/>
      <c r="D246" s="10"/>
      <c r="F246" s="25"/>
      <c r="G246" s="25"/>
      <c r="H246" s="25"/>
      <c r="I246" s="25"/>
      <c r="J246" s="25"/>
      <c r="K246" s="25"/>
      <c r="L246" s="25"/>
      <c r="M246" s="25"/>
    </row>
    <row r="247" spans="1:13" s="38" customFormat="1" x14ac:dyDescent="0.2">
      <c r="A247" s="25"/>
      <c r="B247" s="10"/>
      <c r="C247" s="10"/>
      <c r="D247" s="10"/>
      <c r="F247" s="25"/>
      <c r="G247" s="25"/>
      <c r="H247" s="25"/>
      <c r="I247" s="25"/>
      <c r="J247" s="25"/>
      <c r="K247" s="25"/>
      <c r="L247" s="25"/>
      <c r="M247" s="25"/>
    </row>
    <row r="248" spans="1:13" s="38" customFormat="1" x14ac:dyDescent="0.2">
      <c r="A248" s="25"/>
      <c r="B248" s="10"/>
      <c r="C248" s="10"/>
      <c r="D248" s="10"/>
      <c r="F248" s="25"/>
      <c r="G248" s="25"/>
      <c r="H248" s="25"/>
      <c r="I248" s="25"/>
      <c r="J248" s="25"/>
      <c r="K248" s="25"/>
      <c r="L248" s="25"/>
      <c r="M248" s="25"/>
    </row>
    <row r="249" spans="1:13" s="38" customFormat="1" x14ac:dyDescent="0.2">
      <c r="A249" s="25"/>
      <c r="B249" s="10"/>
      <c r="C249" s="10"/>
      <c r="D249" s="10"/>
      <c r="F249" s="25"/>
      <c r="G249" s="25"/>
      <c r="H249" s="25"/>
      <c r="I249" s="25"/>
      <c r="J249" s="25"/>
      <c r="K249" s="25"/>
      <c r="L249" s="25"/>
      <c r="M249" s="25"/>
    </row>
    <row r="250" spans="1:13" s="38" customFormat="1" x14ac:dyDescent="0.2">
      <c r="A250" s="25"/>
      <c r="B250" s="10"/>
      <c r="C250" s="10"/>
      <c r="D250" s="10"/>
      <c r="F250" s="25"/>
      <c r="G250" s="25"/>
      <c r="H250" s="25"/>
      <c r="I250" s="25"/>
      <c r="J250" s="25"/>
      <c r="K250" s="25"/>
      <c r="L250" s="25"/>
      <c r="M250" s="25"/>
    </row>
    <row r="251" spans="1:13" s="38" customFormat="1" x14ac:dyDescent="0.2">
      <c r="A251" s="25"/>
      <c r="B251" s="10"/>
      <c r="C251" s="10"/>
      <c r="D251" s="10"/>
      <c r="F251" s="25"/>
      <c r="G251" s="25"/>
      <c r="H251" s="25"/>
      <c r="I251" s="25"/>
      <c r="J251" s="25"/>
      <c r="K251" s="25"/>
      <c r="L251" s="25"/>
      <c r="M251" s="25"/>
    </row>
    <row r="252" spans="1:13" s="38" customFormat="1" x14ac:dyDescent="0.2">
      <c r="A252" s="25"/>
      <c r="B252" s="10"/>
      <c r="C252" s="10"/>
      <c r="D252" s="10"/>
      <c r="F252" s="25"/>
      <c r="G252" s="25"/>
      <c r="H252" s="25"/>
      <c r="I252" s="25"/>
      <c r="J252" s="25"/>
      <c r="K252" s="25"/>
      <c r="L252" s="25"/>
      <c r="M252" s="25"/>
    </row>
    <row r="253" spans="1:13" s="38" customFormat="1" x14ac:dyDescent="0.2">
      <c r="A253" s="25"/>
      <c r="B253" s="10"/>
      <c r="C253" s="10"/>
      <c r="D253" s="10"/>
      <c r="F253" s="25"/>
      <c r="G253" s="25"/>
      <c r="H253" s="25"/>
      <c r="I253" s="25"/>
      <c r="J253" s="25"/>
      <c r="K253" s="25"/>
      <c r="L253" s="25"/>
      <c r="M253" s="25"/>
    </row>
    <row r="254" spans="1:13" s="38" customFormat="1" x14ac:dyDescent="0.2">
      <c r="A254" s="25"/>
      <c r="B254" s="10"/>
      <c r="C254" s="10"/>
      <c r="D254" s="10"/>
      <c r="F254" s="25"/>
      <c r="G254" s="25"/>
      <c r="H254" s="25"/>
      <c r="I254" s="25"/>
      <c r="J254" s="25"/>
      <c r="K254" s="25"/>
      <c r="L254" s="25"/>
      <c r="M254" s="25"/>
    </row>
    <row r="255" spans="1:13" s="38" customFormat="1" x14ac:dyDescent="0.2">
      <c r="A255" s="25"/>
      <c r="B255" s="10"/>
      <c r="C255" s="10"/>
      <c r="D255" s="10"/>
      <c r="F255" s="25"/>
      <c r="G255" s="25"/>
      <c r="H255" s="25"/>
      <c r="I255" s="25"/>
      <c r="J255" s="25"/>
      <c r="K255" s="25"/>
      <c r="L255" s="25"/>
      <c r="M255" s="25"/>
    </row>
    <row r="256" spans="1:13" s="38" customFormat="1" x14ac:dyDescent="0.2">
      <c r="A256" s="25"/>
      <c r="B256" s="10"/>
      <c r="C256" s="10"/>
      <c r="D256" s="10"/>
      <c r="F256" s="25"/>
      <c r="G256" s="25"/>
      <c r="H256" s="25"/>
      <c r="I256" s="25"/>
      <c r="J256" s="25"/>
      <c r="K256" s="25"/>
      <c r="L256" s="25"/>
      <c r="M256" s="25"/>
    </row>
    <row r="257" spans="1:13" s="38" customFormat="1" x14ac:dyDescent="0.2">
      <c r="A257" s="25"/>
      <c r="B257" s="10"/>
      <c r="C257" s="10"/>
      <c r="D257" s="10"/>
      <c r="F257" s="25"/>
      <c r="G257" s="25"/>
      <c r="H257" s="25"/>
      <c r="I257" s="25"/>
      <c r="J257" s="25"/>
      <c r="K257" s="25"/>
      <c r="L257" s="25"/>
      <c r="M257" s="25"/>
    </row>
    <row r="258" spans="1:13" s="38" customFormat="1" x14ac:dyDescent="0.2">
      <c r="A258" s="25"/>
      <c r="B258" s="10"/>
      <c r="C258" s="10"/>
      <c r="D258" s="10"/>
      <c r="F258" s="25"/>
      <c r="G258" s="25"/>
      <c r="H258" s="25"/>
      <c r="I258" s="25"/>
      <c r="J258" s="25"/>
      <c r="K258" s="25"/>
      <c r="L258" s="25"/>
      <c r="M258" s="25"/>
    </row>
    <row r="259" spans="1:13" s="38" customFormat="1" x14ac:dyDescent="0.2">
      <c r="A259" s="25"/>
      <c r="B259" s="10"/>
      <c r="C259" s="10"/>
      <c r="D259" s="10"/>
      <c r="F259" s="25"/>
      <c r="G259" s="25"/>
      <c r="H259" s="25"/>
      <c r="I259" s="25"/>
      <c r="J259" s="25"/>
      <c r="K259" s="25"/>
      <c r="L259" s="25"/>
      <c r="M259" s="25"/>
    </row>
    <row r="260" spans="1:13" s="38" customFormat="1" x14ac:dyDescent="0.2">
      <c r="A260" s="25"/>
      <c r="B260" s="10"/>
      <c r="C260" s="10"/>
      <c r="D260" s="10"/>
      <c r="F260" s="25"/>
      <c r="G260" s="25"/>
      <c r="H260" s="25"/>
      <c r="I260" s="25"/>
      <c r="J260" s="25"/>
      <c r="K260" s="25"/>
      <c r="L260" s="25"/>
      <c r="M260" s="25"/>
    </row>
    <row r="261" spans="1:13" s="38" customFormat="1" x14ac:dyDescent="0.2">
      <c r="A261" s="25"/>
      <c r="B261" s="10"/>
      <c r="C261" s="10"/>
      <c r="D261" s="10"/>
      <c r="F261" s="25"/>
      <c r="G261" s="25"/>
      <c r="H261" s="25"/>
      <c r="I261" s="25"/>
      <c r="J261" s="25"/>
      <c r="K261" s="25"/>
      <c r="L261" s="25"/>
      <c r="M261" s="25"/>
    </row>
    <row r="262" spans="1:13" s="38" customFormat="1" x14ac:dyDescent="0.2">
      <c r="A262" s="25"/>
      <c r="B262" s="10"/>
      <c r="C262" s="10"/>
      <c r="D262" s="10"/>
      <c r="F262" s="25"/>
      <c r="G262" s="25"/>
      <c r="H262" s="25"/>
      <c r="I262" s="25"/>
      <c r="J262" s="25"/>
      <c r="K262" s="25"/>
      <c r="L262" s="25"/>
      <c r="M262" s="25"/>
    </row>
    <row r="263" spans="1:13" s="38" customFormat="1" x14ac:dyDescent="0.2">
      <c r="A263" s="25"/>
      <c r="B263" s="10"/>
      <c r="C263" s="10"/>
      <c r="D263" s="10"/>
      <c r="F263" s="25"/>
      <c r="G263" s="25"/>
      <c r="H263" s="25"/>
      <c r="I263" s="25"/>
      <c r="J263" s="25"/>
      <c r="K263" s="25"/>
      <c r="L263" s="25"/>
      <c r="M263" s="25"/>
    </row>
    <row r="264" spans="1:13" s="38" customFormat="1" x14ac:dyDescent="0.2">
      <c r="A264" s="25"/>
      <c r="B264" s="10"/>
      <c r="C264" s="10"/>
      <c r="D264" s="10"/>
      <c r="F264" s="25"/>
      <c r="G264" s="25"/>
      <c r="H264" s="25"/>
      <c r="I264" s="25"/>
      <c r="J264" s="25"/>
      <c r="K264" s="25"/>
      <c r="L264" s="25"/>
      <c r="M264" s="25"/>
    </row>
  </sheetData>
  <pageMargins left="0.7" right="0.7" top="0.75" bottom="0.75" header="0.3" footer="0.3"/>
  <pageSetup orientation="portrait" r:id="rId1"/>
  <headerFooter alignWithMargins="0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A1AE08F-DC77-44DB-8A08-3352552E892B}"/>
</file>

<file path=customXml/itemProps2.xml><?xml version="1.0" encoding="utf-8"?>
<ds:datastoreItem xmlns:ds="http://schemas.openxmlformats.org/officeDocument/2006/customXml" ds:itemID="{4C341986-460A-4EEE-8941-1E41AF1253DE}"/>
</file>

<file path=customXml/itemProps3.xml><?xml version="1.0" encoding="utf-8"?>
<ds:datastoreItem xmlns:ds="http://schemas.openxmlformats.org/officeDocument/2006/customXml" ds:itemID="{CA51B55C-8B62-4C66-8444-9949F822F0C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CY2018 Quarterly Payments</vt:lpstr>
      <vt:lpstr>Annual Calc w FFY18 FMAP</vt:lpstr>
      <vt:lpstr>Annual Calc w FFY19 FMAP</vt:lpstr>
    </vt:vector>
  </TitlesOfParts>
  <Company>State of Oklahoma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Aaron Morris</dc:creator>
  <cp:lastModifiedBy>Kambra Reddick</cp:lastModifiedBy>
  <cp:lastPrinted>2017-04-24T18:32:31Z</cp:lastPrinted>
  <dcterms:created xsi:type="dcterms:W3CDTF">2015-01-09T21:11:15Z</dcterms:created>
  <dcterms:modified xsi:type="dcterms:W3CDTF">2019-01-17T16:50:30Z</dcterms:modified>
</cp:coreProperties>
</file>