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IAL SERVICES\FINANCIAL MANAGEMENT\kellyt\Finance\Hospital\Assessment\SHOPP\SHOPP Assessment and UPL Calculations\2023 SHOPP final docs\For website\"/>
    </mc:Choice>
  </mc:AlternateContent>
  <xr:revisionPtr revIDLastSave="0" documentId="13_ncr:1_{5F4C1BCE-399A-4E7B-A931-1ACC45B4163C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Assessment @ 3.5%" sheetId="97" r:id="rId1"/>
  </sheets>
  <externalReferences>
    <externalReference r:id="rId2"/>
    <externalReference r:id="rId3"/>
    <externalReference r:id="rId4"/>
  </externalReferences>
  <definedNames>
    <definedName name="__Tab2">#REF!</definedName>
    <definedName name="_Fill" localSheetId="0" hidden="1">#REF!</definedName>
    <definedName name="_Fill" hidden="1">#REF!</definedName>
    <definedName name="_Key1" localSheetId="0" hidden="1">'[1]Hospital Facility Data'!#REF!</definedName>
    <definedName name="_Key1" hidden="1">'[1]Hospital Facility Data'!#REF!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2" localSheetId="0">#REF!</definedName>
    <definedName name="_Tab2">#REF!</definedName>
    <definedName name="A" localSheetId="0">#REF!</definedName>
    <definedName name="A">#REF!</definedName>
    <definedName name="A_GME_wo_MC">[2]Hospital_Details!$A$158:$IV$158</definedName>
    <definedName name="AlphaList">#REF!</definedName>
    <definedName name="B" localSheetId="0">#REF!</definedName>
    <definedName name="B">#REF!</definedName>
    <definedName name="B_GME_wo_MC">[2]Hospital_Details!$A$159:$IV$159</definedName>
    <definedName name="BaseLineMatrix" localSheetId="0">{1,2;3,4}</definedName>
    <definedName name="BaseLineMatrix">{1,2;3,4}</definedName>
    <definedName name="Bx">#REF!</definedName>
    <definedName name="CCR_OUTPUT_SHOPP3">#REF!</definedName>
    <definedName name="CCR_OUTPUT_SHOPP4">#REF!</definedName>
    <definedName name="Cost_Add_Back">[2]Hospital_Details!$A$138:$IV$138</definedName>
    <definedName name="Cost_Red_Fact">[2]Hospital_Details!$A$137:$IV$137</definedName>
    <definedName name="d">#REF!</definedName>
    <definedName name="Density_per_Discharge__Facility__Top_75_PCT__0_density_removed_" localSheetId="0">#REF!</definedName>
    <definedName name="Density_per_Discharge__Facility__Top_75_PCT__0_density_removed_">#REF!</definedName>
    <definedName name="EY_11">[2]Hospital_Details!$A$169:$IV$169</definedName>
    <definedName name="EY_11A">[2]Hospital_Details!$A$168:$IV$168</definedName>
    <definedName name="EY_18">[2]Hospital_Details!$A$172:$IV$172</definedName>
    <definedName name="EY_27">[2]Hospital_Details!$A$170:$IV$170</definedName>
    <definedName name="EY_29">[2]Hospital_Details!$A$171:$IV$171</definedName>
    <definedName name="F_1041">[2]Hospital_Details!$A$211:$IV$211</definedName>
    <definedName name="F_166">[2]Hospital_Details!$A$367:$IV$367</definedName>
    <definedName name="F_1818H1">[2]Hospital_Details!$A$312:$IV$312</definedName>
    <definedName name="F_1818H2">[2]Hospital_Details!$A$314:$IV$314</definedName>
    <definedName name="F_1818H3">[2]Hospital_Details!$A$315:$IV$315</definedName>
    <definedName name="F_1819AH1">[2]Hospital_Details!$A$318:$IV$318</definedName>
    <definedName name="F_1819AH2">[2]Hospital_Details!$A$319:$IV$319</definedName>
    <definedName name="F_1819AH3">[2]Hospital_Details!$A$320:$IV$320</definedName>
    <definedName name="F_1819H1">[2]Hospital_Details!$A$313:$IV$313</definedName>
    <definedName name="F_1820">[2]Hospital_Details!$A$300:$IV$300</definedName>
    <definedName name="F_1821">[2]Hospital_Details!$A$289:$IV$289</definedName>
    <definedName name="F_1826">[2]Hospital_Details!$A$26:$IV$26</definedName>
    <definedName name="F_1827" localSheetId="0">[2]Hospital_Details!#REF!</definedName>
    <definedName name="F_1827">[2]Hospital_Details!#REF!</definedName>
    <definedName name="F_1827x">[2]Hospital_Details!#REF!</definedName>
    <definedName name="F_1828">[2]Hospital_Details!$A$23:$IV$23</definedName>
    <definedName name="F_1833">[2]Hospital_Details!$A$22:$IV$22</definedName>
    <definedName name="F_1838">[2]Hospital_Details!$A$24:$IV$24</definedName>
    <definedName name="F_1838A">[2]Hospital_Details!$A$25:$IV$25</definedName>
    <definedName name="F_1854">[2]Hospital_Details!$A$64:$IV$64</definedName>
    <definedName name="F_1861">[2]Hospital_Details!$A$70:$IV$70</definedName>
    <definedName name="F_1861A">[2]Hospital_Details!$A$71:$IV$71</definedName>
    <definedName name="F_1875">[2]Hospital_Details!$A$65:$IV$65</definedName>
    <definedName name="F_1882">[2]Hospital_Details!$A$72:$IV$72</definedName>
    <definedName name="F_1882A">[2]Hospital_Details!$A$73:$IV$73</definedName>
    <definedName name="F_1896">[2]Hospital_Details!$A$66:$IV$66</definedName>
    <definedName name="F_1903">[2]Hospital_Details!$A$74:$IV$74</definedName>
    <definedName name="F_1903A">[2]Hospital_Details!$A$75:$IV$75</definedName>
    <definedName name="F_1912">[2]Hospital_Details!$A$61:$IV$61</definedName>
    <definedName name="F_1915">[2]Hospital_Details!$A$88:$IV$88</definedName>
    <definedName name="F_1917">[2]Hospital_Details!$A$62:$IV$62</definedName>
    <definedName name="F_1920">[2]Hospital_Details!$A$89:$IV$89</definedName>
    <definedName name="F_1922">[2]Hospital_Details!$A$63:$IV$63</definedName>
    <definedName name="F_1925">[2]Hospital_Details!$A$90:$IV$90</definedName>
    <definedName name="F_1946">[2]Hospital_Details!$A$187:$IV$187</definedName>
    <definedName name="F_1946x">[2]Hospital_Details!$A$188:$IV$188</definedName>
    <definedName name="F_1950">[2]Hospital_Details!$A$189:$IV$189</definedName>
    <definedName name="F_1950A">[2]Hospital_Details!$A$190:$IV$190</definedName>
    <definedName name="F_1962">[2]Hospital_Details!$A$204:$IV$204</definedName>
    <definedName name="F_1962x">[2]Hospital_Details!$A$205:$IV$205</definedName>
    <definedName name="F_1966">[2]Hospital_Details!$A$206:$IV$206</definedName>
    <definedName name="F_1966A">[2]Hospital_Details!$A$207:$IV$207</definedName>
    <definedName name="F_949">[2]Hospital_Details!$A$38:$IV$38</definedName>
    <definedName name="F_995">[2]Hospital_Details!$A$194:$IV$194</definedName>
    <definedName name="FORMULA_A">[2]Hospital_Details!$A$163:$IV$163</definedName>
    <definedName name="FORMULA_B">[2]Hospital_Details!$A$164:$IV$164</definedName>
    <definedName name="FORMULA_C">[2]Hospital_Details!$A$165:$IV$165</definedName>
    <definedName name="FORMULA_D">[2]Hospital_Details!$A$174:$IV$174</definedName>
    <definedName name="FORMULA_T">[2]Hospital_Details!$A$28:$IV$28</definedName>
    <definedName name="GME_COST">[2]Hospital_Details!$A$161:$IV$161</definedName>
    <definedName name="GME_GL">[2]Hospital_Details!$A$179:$IV$179</definedName>
    <definedName name="GME_MGN">[2]Hospital_Details!$A$181:$IV$181</definedName>
    <definedName name="GME_REV">[2]Hospital_Details!$A$153:$IV$153</definedName>
    <definedName name="H_109">[2]Hospital_Details!$A$220:$IV$220</definedName>
    <definedName name="H_110">[2]Hospital_Details!$A$221:$IV$221</definedName>
    <definedName name="H_111">[2]Hospital_Details!$A$222:$IV$222</definedName>
    <definedName name="H_133">[2]Hospital_Details!$A$167:$IV$167</definedName>
    <definedName name="H_134">[2]Hospital_Details!$A$175:$IV$175</definedName>
    <definedName name="H_135">[2]Hospital_Details!$A$176:$IV$176</definedName>
    <definedName name="H_136">[2]Hospital_Details!$A$155:$IV$155</definedName>
    <definedName name="H_137">[2]Hospital_Details!$A$156:$IV$156</definedName>
    <definedName name="H_170">[2]Hospital_Details!$A$247:$IV$247</definedName>
    <definedName name="H_171">[2]Hospital_Details!$A$248:$IV$248</definedName>
    <definedName name="H_172">[2]Hospital_Details!$A$249:$IV$249</definedName>
    <definedName name="H_173">[2]Hospital_Details!$A$239:$IV$239</definedName>
    <definedName name="H_174">[2]Hospital_Details!$A$240:$IV$240</definedName>
    <definedName name="H_180">[2]Hospital_Details!$A$369:$IV$369</definedName>
    <definedName name="H_183">[2]Hospital_Details!$A$118:$IV$118</definedName>
    <definedName name="H_187">[2]Hospital_Details!$A$177:$IV$177</definedName>
    <definedName name="H_190">[2]Hospital_Details!$A$241:$IV$241</definedName>
    <definedName name="H_219">[2]Hospital_Details!$A$258:$IV$258</definedName>
    <definedName name="H_236">[2]Hospital_Details!$A$328:$IV$328</definedName>
    <definedName name="H_236_A" localSheetId="0">[2]Hospital_Details!#REF!</definedName>
    <definedName name="H_236_A">[2]Hospital_Details!#REF!</definedName>
    <definedName name="H_237">[2]Hospital_Details!$A$242:$IV$242</definedName>
    <definedName name="H_238">[2]Hospital_Details!$A$243:$IV$243</definedName>
    <definedName name="H_33">[2]Hospital_Details!$A$134:$IV$134</definedName>
    <definedName name="H_331">[2]Hospital_Details!$A$115:$IV$115</definedName>
    <definedName name="H_332">[2]Hospital_Details!$A$123:$IV$123</definedName>
    <definedName name="H_333">[2]Hospital_Details!$A$130:$IV$130</definedName>
    <definedName name="H_336">[2]Hospital_Details!$A$67:$IV$67</definedName>
    <definedName name="H_337">[2]Hospital_Details!$A$68:$IV$68</definedName>
    <definedName name="H_338">[2]Hospital_Details!$A$69:$IV$69</definedName>
    <definedName name="H_36">[2]Hospital_Details!$A$135:$IV$135</definedName>
    <definedName name="H_47">[2]Hospital_Details!$A$226:$IV$226</definedName>
    <definedName name="H_48">[2]Hospital_Details!$A$227:$IV$227</definedName>
    <definedName name="H_51">[2]Hospital_Details!$A$111:$IV$111</definedName>
    <definedName name="H_52">[2]Hospital_Details!$A$112:$IV$112</definedName>
    <definedName name="H_53">[2]Hospital_Details!$A$113:$IV$113</definedName>
    <definedName name="H_532">[2]Hospital_Details!$A$259:$IV$259</definedName>
    <definedName name="H_553">[2]Hospital_Details!$A$116:$IV$116</definedName>
    <definedName name="H_554">[2]Hospital_Details!$A$124:$IV$124</definedName>
    <definedName name="H_555">[2]Hospital_Details!$A$131:$IV$131</definedName>
    <definedName name="H_556">[2]Hospital_Details!$A$117:$IV$117</definedName>
    <definedName name="H_557">[2]Hospital_Details!$A$125:$IV$125</definedName>
    <definedName name="H_558">[2]Hospital_Details!$A$132:$IV$132</definedName>
    <definedName name="H_559">[2]Hospital_Details!$A$76:$IV$76</definedName>
    <definedName name="H_56">[2]Hospital_Details!$A$114:$IV$114</definedName>
    <definedName name="H_560">[2]Hospital_Details!$A$79:$IV$79</definedName>
    <definedName name="H_561">[2]Hospital_Details!$A$82:$IV$82</definedName>
    <definedName name="H_562">[2]Hospital_Details!$A$85:$IV$85</definedName>
    <definedName name="H_563">[2]Hospital_Details!$A$77:$IV$77</definedName>
    <definedName name="H_564">[2]Hospital_Details!$A$80:$IV$80</definedName>
    <definedName name="H_565">[2]Hospital_Details!$A$83:$IV$83</definedName>
    <definedName name="H_566">[2]Hospital_Details!$A$86:$IV$86</definedName>
    <definedName name="H_567">[2]Hospital_Details!$A$78:$IV$78</definedName>
    <definedName name="H_568">[2]Hospital_Details!$A$81:$IV$81</definedName>
    <definedName name="H_569">[2]Hospital_Details!$A$84:$IV$84</definedName>
    <definedName name="H_57">[2]Hospital_Details!$A$119:$IV$119</definedName>
    <definedName name="H_570">[2]Hospital_Details!$A$87:$IV$87</definedName>
    <definedName name="H_58">[2]Hospital_Details!$A$120:$IV$120</definedName>
    <definedName name="H_580">[2]Hospital_Details!$A$133:$IV$133</definedName>
    <definedName name="H_581">[2]Hospital_Details!$A$157:$IV$157</definedName>
    <definedName name="H_59">[2]Hospital_Details!$A$121:$IV$121</definedName>
    <definedName name="H_60">[2]Hospital_Details!$A$122:$IV$122</definedName>
    <definedName name="H_61">[2]Hospital_Details!$A$126:$IV$126</definedName>
    <definedName name="H_62">[2]Hospital_Details!$A$127:$IV$127</definedName>
    <definedName name="H_626">[2]Hospital_Details!$A$32:$IV$32</definedName>
    <definedName name="H_627" localSheetId="0">[2]Hospital_Details!#REF!</definedName>
    <definedName name="H_627">[2]Hospital_Details!#REF!</definedName>
    <definedName name="H_628" localSheetId="0">[2]Hospital_Details!#REF!</definedName>
    <definedName name="H_628">[2]Hospital_Details!#REF!</definedName>
    <definedName name="H_63">[2]Hospital_Details!$A$128:$IV$128</definedName>
    <definedName name="H_64">[2]Hospital_Details!$A$129:$IV$129</definedName>
    <definedName name="H_65">[2]Hospital_Details!$A$39:$IV$39</definedName>
    <definedName name="H_66">[2]Hospital_Details!$A$40:$IV$40</definedName>
    <definedName name="H_67">[2]Hospital_Details!$A$41:$IV$41</definedName>
    <definedName name="H_68">[2]Hospital_Details!$A$42:$IV$42</definedName>
    <definedName name="H_805" localSheetId="0">[2]Hospital_Details!#REF!</definedName>
    <definedName name="H_805">[2]Hospital_Details!#REF!</definedName>
    <definedName name="H_806" localSheetId="0">[2]Hospital_Details!#REF!</definedName>
    <definedName name="H_806">[2]Hospital_Details!#REF!</definedName>
    <definedName name="H_83">[2]Hospital_Details!$A$368:$IV$368</definedName>
    <definedName name="H_93" localSheetId="0">[2]Hospital_Details!#REF!</definedName>
    <definedName name="H_93">[2]Hospital_Details!#REF!</definedName>
    <definedName name="HHA_COST">[2]Hospital_Details!$A$245:$IV$245</definedName>
    <definedName name="HHA_GL">[2]Hospital_Details!$A$251:$IV$251</definedName>
    <definedName name="HHA_REV">[2]Hospital_Details!$A$234:$IV$234</definedName>
    <definedName name="HospName" localSheetId="0">#REF!</definedName>
    <definedName name="HospName">#REF!</definedName>
    <definedName name="HospNum" localSheetId="0">#REF!</definedName>
    <definedName name="HospNum">#REF!</definedName>
    <definedName name="HTML_CodePage" hidden="1">1252</definedName>
    <definedName name="HTML_Control" localSheetId="0" hidden="1">{"'data dictionary'!$A$1:$C$26"}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[2]Hospital_Details!$B$302</definedName>
    <definedName name="IME_FFS">[2]Hospital_Details!$A$301:$IV$301</definedName>
    <definedName name="INLIER_SIM_MC_PMTS">[2]Hospital_Details!$A$306:$IV$306</definedName>
    <definedName name="INP_COST">[2]Hospital_Details!$A$35:$IV$35</definedName>
    <definedName name="INP_GL">[2]Hospital_Details!$A$50:$IV$50</definedName>
    <definedName name="INP_GL_NODSH">[2]Hospital_Details!$A$291:$IV$291</definedName>
    <definedName name="INP_GL_NODSH_IME2.7">[2]Hospital_Details!$A$331:$IV$331</definedName>
    <definedName name="INP_GL_NODSH_IME3.2">[2]Hospital_Details!$A$331:$IV$331</definedName>
    <definedName name="INP_REV">[2]Hospital_Details!$A$19:$IV$19</definedName>
    <definedName name="INP_REV_NODSH">[2]Hospital_Details!$A$286:$IV$286</definedName>
    <definedName name="INP_REV_NODSH_IME2.7">[2]Hospital_Details!$A$296:$IV$296</definedName>
    <definedName name="INP_REV_NODSH_IME3.2">[2]Hospital_Details!$A$296:$IV$296</definedName>
    <definedName name="IRB">[2]Hospital_Details!$C$329</definedName>
    <definedName name="MCpct_103">[2]Hospital_Details!$A$323:$IV$323</definedName>
    <definedName name="MCpct_104">[2]Hospital_Details!$A$324:$IV$324</definedName>
    <definedName name="MCpct_105">[2]Hospital_Details!$A$325:$IV$325</definedName>
    <definedName name="MyName">"Ashton"</definedName>
    <definedName name="OkDataSet">#REF!</definedName>
    <definedName name="OKLAHOMA" localSheetId="0">#REF!</definedName>
    <definedName name="OKLAHOMA">#REF!</definedName>
    <definedName name="OUT_COST">[2]Hospital_Details!$A$109:$IV$109</definedName>
    <definedName name="OUT_GL">[2]Hospital_Details!$A$148:$IV$148</definedName>
    <definedName name="OUT_REV">[2]Hospital_Details!$A$55:$IV$55</definedName>
    <definedName name="PaymentDataSet">#REF!</definedName>
    <definedName name="_xlnm.Print_Area" localSheetId="0">'Assessment @ 3.5%'!$A$1:$AK$70</definedName>
    <definedName name="Print_Area_1">#REF!</definedName>
    <definedName name="Print_Area_MI">'[3]table 2.5'!$B$4:$T$154</definedName>
    <definedName name="PUBUSE" localSheetId="0">#REF!</definedName>
    <definedName name="PUBUSE">#REF!</definedName>
    <definedName name="q_sum_ex">#REF!</definedName>
    <definedName name="second_version" localSheetId="0" hidden="1">{"'data dictionary'!$A$1:$C$26"}</definedName>
    <definedName name="second_version" hidden="1">{"'data dictionary'!$A$1:$C$26"}</definedName>
    <definedName name="shopp_ccr_20140618">#REF!</definedName>
    <definedName name="SIM_MC_PMTS">[2]Hospital_Details!$A$310:$IV$310</definedName>
    <definedName name="SNF_COST">[2]Hospital_Details!$A$224:$IV$224</definedName>
    <definedName name="SNF_GL">[2]Hospital_Details!$A$229:$IV$229</definedName>
    <definedName name="SNF_REV">[2]Hospital_Details!$A$218:$IV$218</definedName>
    <definedName name="SUB_I_COST">[2]Hospital_Details!$A$192:$IV$192</definedName>
    <definedName name="SUB_I_GL">[2]Hospital_Details!$A$196:$IV$196</definedName>
    <definedName name="SUB_I_REV">[2]Hospital_Details!$A$184:$IV$184</definedName>
    <definedName name="SUB_II_COST">[2]Hospital_Details!$A$209:$IV$209</definedName>
    <definedName name="SUB_II_GL">[2]Hospital_Details!$A$213:$IV$213</definedName>
    <definedName name="SUB_II_REV">[2]Hospital_Details!$A$201:$IV$201</definedName>
    <definedName name="SWING_COST">[2]Hospital_Details!$A$261:$IV$261</definedName>
    <definedName name="SWING_GL">[2]Hospital_Details!$A$281:$IV$281</definedName>
    <definedName name="SWING_MGN">[2]Hospital_Details!$A$283:$IV$283</definedName>
    <definedName name="SWING_REV">[2]Hospital_Details!$A$256:$IV$256</definedName>
    <definedName name="TABLE4J_FY07" localSheetId="0">#REF!</definedName>
    <definedName name="TABLE4J_FY07">#REF!</definedName>
    <definedName name="TaxDataSet">#REF!</definedName>
    <definedName name="TOT_COST">[2]Hospital_Details!$A$14:$IV$14</definedName>
    <definedName name="TOT_GL">[2]Hospital_Details!$A$15:$IV$15</definedName>
    <definedName name="TOT_REV">[2]Hospital_Details!$A$13:$IV$13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97" l="1"/>
  <c r="G41" i="97"/>
  <c r="T41" i="97" s="1"/>
  <c r="G33" i="97"/>
  <c r="P33" i="97" s="1"/>
  <c r="G17" i="97"/>
  <c r="T17" i="97" s="1"/>
  <c r="G45" i="97"/>
  <c r="G25" i="97"/>
  <c r="R25" i="97" s="1"/>
  <c r="G60" i="97"/>
  <c r="Y60" i="97" s="1"/>
  <c r="G34" i="97"/>
  <c r="S34" i="97" s="1"/>
  <c r="G18" i="97"/>
  <c r="G42" i="97"/>
  <c r="G26" i="97"/>
  <c r="S26" i="97" s="1"/>
  <c r="G9" i="97"/>
  <c r="R9" i="97" s="1"/>
  <c r="G68" i="97"/>
  <c r="X68" i="97" s="1"/>
  <c r="G40" i="97"/>
  <c r="P40" i="97" s="1"/>
  <c r="G32" i="97"/>
  <c r="R32" i="97" s="1"/>
  <c r="G24" i="97"/>
  <c r="X24" i="97" s="1"/>
  <c r="G16" i="97"/>
  <c r="Y16" i="97" s="1"/>
  <c r="G67" i="97"/>
  <c r="T67" i="97" s="1"/>
  <c r="G59" i="97"/>
  <c r="Q59" i="97" s="1"/>
  <c r="G37" i="97"/>
  <c r="P37" i="97" s="1"/>
  <c r="G56" i="97"/>
  <c r="Q56" i="97" s="1"/>
  <c r="G48" i="97"/>
  <c r="Y48" i="97" s="1"/>
  <c r="G20" i="97"/>
  <c r="P20" i="97" s="1"/>
  <c r="G12" i="97"/>
  <c r="Y12" i="97" s="1"/>
  <c r="G55" i="97"/>
  <c r="Q55" i="97" s="1"/>
  <c r="G47" i="97"/>
  <c r="T47" i="97" s="1"/>
  <c r="G5" i="97"/>
  <c r="T5" i="97" s="1"/>
  <c r="G63" i="97"/>
  <c r="Y63" i="97" s="1"/>
  <c r="G51" i="97"/>
  <c r="X51" i="97" s="1"/>
  <c r="G52" i="97"/>
  <c r="S52" i="97" s="1"/>
  <c r="G29" i="97"/>
  <c r="S29" i="97" s="1"/>
  <c r="G21" i="97"/>
  <c r="Q21" i="97" s="1"/>
  <c r="G13" i="97"/>
  <c r="Q13" i="97" s="1"/>
  <c r="G6" i="97"/>
  <c r="Q6" i="97" s="1"/>
  <c r="G10" i="97"/>
  <c r="R10" i="97" s="1"/>
  <c r="G43" i="97"/>
  <c r="S43" i="97" s="1"/>
  <c r="G35" i="97"/>
  <c r="Q35" i="97" s="1"/>
  <c r="G27" i="97"/>
  <c r="S27" i="97" s="1"/>
  <c r="G19" i="97"/>
  <c r="Q19" i="97" s="1"/>
  <c r="G11" i="97"/>
  <c r="P11" i="97" s="1"/>
  <c r="G4" i="97"/>
  <c r="R4" i="97" s="1"/>
  <c r="G62" i="97"/>
  <c r="R62" i="97" s="1"/>
  <c r="G54" i="97"/>
  <c r="T54" i="97" s="1"/>
  <c r="G46" i="97"/>
  <c r="P46" i="97" s="1"/>
  <c r="G61" i="97"/>
  <c r="S61" i="97" s="1"/>
  <c r="G53" i="97"/>
  <c r="X53" i="97" s="1"/>
  <c r="G39" i="97"/>
  <c r="X39" i="97" s="1"/>
  <c r="G31" i="97"/>
  <c r="S31" i="97" s="1"/>
  <c r="G23" i="97"/>
  <c r="X23" i="97" s="1"/>
  <c r="G15" i="97"/>
  <c r="T15" i="97" s="1"/>
  <c r="G8" i="97"/>
  <c r="Q8" i="97" s="1"/>
  <c r="G66" i="97"/>
  <c r="X66" i="97" s="1"/>
  <c r="G58" i="97"/>
  <c r="S58" i="97" s="1"/>
  <c r="G50" i="97"/>
  <c r="S50" i="97" s="1"/>
  <c r="G38" i="97"/>
  <c r="T38" i="97" s="1"/>
  <c r="G30" i="97"/>
  <c r="Y30" i="97" s="1"/>
  <c r="G22" i="97"/>
  <c r="Q22" i="97" s="1"/>
  <c r="G14" i="97"/>
  <c r="P14" i="97" s="1"/>
  <c r="G7" i="97"/>
  <c r="S7" i="97" s="1"/>
  <c r="G65" i="97"/>
  <c r="P65" i="97" s="1"/>
  <c r="G57" i="97"/>
  <c r="R57" i="97" s="1"/>
  <c r="G49" i="97"/>
  <c r="Y49" i="97" s="1"/>
  <c r="G44" i="97"/>
  <c r="P44" i="97" s="1"/>
  <c r="G36" i="97"/>
  <c r="R36" i="97" s="1"/>
  <c r="G28" i="97"/>
  <c r="Q28" i="97" s="1"/>
  <c r="Y45" i="97"/>
  <c r="T45" i="97"/>
  <c r="S45" i="97"/>
  <c r="P45" i="97"/>
  <c r="T42" i="97"/>
  <c r="T18" i="97"/>
  <c r="R64" i="97"/>
  <c r="R45" i="97"/>
  <c r="Q45" i="97"/>
  <c r="X45" i="97"/>
  <c r="P12" i="97" l="1"/>
  <c r="T39" i="97"/>
  <c r="X20" i="97"/>
  <c r="T29" i="97"/>
  <c r="AE29" i="97" s="1"/>
  <c r="X27" i="97"/>
  <c r="T51" i="97"/>
  <c r="Q51" i="97"/>
  <c r="Y51" i="97"/>
  <c r="S51" i="97"/>
  <c r="R35" i="97"/>
  <c r="P51" i="97"/>
  <c r="R51" i="97"/>
  <c r="X57" i="97"/>
  <c r="T9" i="97"/>
  <c r="Q9" i="97"/>
  <c r="AD9" i="97" s="1"/>
  <c r="X9" i="97"/>
  <c r="Y9" i="97"/>
  <c r="Q29" i="97"/>
  <c r="P9" i="97"/>
  <c r="S9" i="97"/>
  <c r="AE45" i="97"/>
  <c r="T27" i="97"/>
  <c r="AE27" i="97" s="1"/>
  <c r="R27" i="97"/>
  <c r="T7" i="97"/>
  <c r="AE7" i="97" s="1"/>
  <c r="Q63" i="97"/>
  <c r="Y66" i="97"/>
  <c r="R54" i="97"/>
  <c r="P54" i="97"/>
  <c r="S66" i="97"/>
  <c r="P7" i="97"/>
  <c r="T65" i="97"/>
  <c r="S54" i="97"/>
  <c r="AE54" i="97" s="1"/>
  <c r="X43" i="97"/>
  <c r="X7" i="97"/>
  <c r="T63" i="97"/>
  <c r="X54" i="97"/>
  <c r="X63" i="97"/>
  <c r="P66" i="97"/>
  <c r="S65" i="97"/>
  <c r="AE65" i="97" s="1"/>
  <c r="T66" i="97"/>
  <c r="Q66" i="97"/>
  <c r="R66" i="97"/>
  <c r="P19" i="97"/>
  <c r="Y19" i="97"/>
  <c r="X19" i="97"/>
  <c r="R19" i="97"/>
  <c r="Q39" i="97"/>
  <c r="P39" i="97"/>
  <c r="S39" i="97"/>
  <c r="AE39" i="97" s="1"/>
  <c r="T35" i="97"/>
  <c r="Y58" i="97"/>
  <c r="T57" i="97"/>
  <c r="Q58" i="97"/>
  <c r="R58" i="97"/>
  <c r="T4" i="97"/>
  <c r="Q4" i="97"/>
  <c r="Q27" i="97"/>
  <c r="P4" i="97"/>
  <c r="Y7" i="97"/>
  <c r="S4" i="97"/>
  <c r="Y54" i="97"/>
  <c r="X4" i="97"/>
  <c r="X11" i="97"/>
  <c r="Y4" i="97"/>
  <c r="P27" i="97"/>
  <c r="S19" i="97"/>
  <c r="Y27" i="97"/>
  <c r="P57" i="97"/>
  <c r="Q11" i="97"/>
  <c r="Q61" i="97"/>
  <c r="R11" i="97"/>
  <c r="Y11" i="97"/>
  <c r="X61" i="97"/>
  <c r="Q54" i="97"/>
  <c r="Y61" i="97"/>
  <c r="T43" i="97"/>
  <c r="AE43" i="97" s="1"/>
  <c r="Q31" i="97"/>
  <c r="Y35" i="97"/>
  <c r="S35" i="97"/>
  <c r="Q57" i="97"/>
  <c r="S11" i="97"/>
  <c r="T11" i="97"/>
  <c r="Q65" i="97"/>
  <c r="T19" i="97"/>
  <c r="R65" i="97"/>
  <c r="X35" i="97"/>
  <c r="R39" i="97"/>
  <c r="Y39" i="97"/>
  <c r="X65" i="97"/>
  <c r="P61" i="97"/>
  <c r="P35" i="97"/>
  <c r="Y57" i="97"/>
  <c r="S57" i="97"/>
  <c r="T61" i="97"/>
  <c r="AE61" i="97" s="1"/>
  <c r="X58" i="97"/>
  <c r="Y65" i="97"/>
  <c r="R61" i="97"/>
  <c r="Q7" i="97"/>
  <c r="R7" i="97"/>
  <c r="AD45" i="97"/>
  <c r="Q53" i="97"/>
  <c r="Y53" i="97"/>
  <c r="Y37" i="97"/>
  <c r="X36" i="97"/>
  <c r="T37" i="97"/>
  <c r="T31" i="97"/>
  <c r="AE31" i="97" s="1"/>
  <c r="T58" i="97"/>
  <c r="AE58" i="97" s="1"/>
  <c r="T36" i="97"/>
  <c r="S36" i="97"/>
  <c r="Y42" i="97"/>
  <c r="P53" i="97"/>
  <c r="X37" i="97"/>
  <c r="P58" i="97"/>
  <c r="Q37" i="97"/>
  <c r="R53" i="97"/>
  <c r="X42" i="97"/>
  <c r="Y36" i="97"/>
  <c r="Y31" i="97"/>
  <c r="P68" i="97"/>
  <c r="X67" i="97"/>
  <c r="S53" i="97"/>
  <c r="Y34" i="97"/>
  <c r="Y55" i="97"/>
  <c r="Y43" i="97"/>
  <c r="R28" i="97"/>
  <c r="P50" i="97"/>
  <c r="S67" i="97"/>
  <c r="AE67" i="97" s="1"/>
  <c r="T46" i="97"/>
  <c r="X46" i="97"/>
  <c r="S44" i="97"/>
  <c r="X5" i="97"/>
  <c r="R68" i="97"/>
  <c r="T44" i="97"/>
  <c r="Y23" i="97"/>
  <c r="S46" i="97"/>
  <c r="Y46" i="97"/>
  <c r="R37" i="97"/>
  <c r="Y29" i="97"/>
  <c r="R46" i="97"/>
  <c r="Q46" i="97"/>
  <c r="S37" i="97"/>
  <c r="T23" i="97"/>
  <c r="P29" i="97"/>
  <c r="T53" i="97"/>
  <c r="X44" i="97"/>
  <c r="Y28" i="97"/>
  <c r="Y6" i="97"/>
  <c r="S49" i="97"/>
  <c r="X28" i="97"/>
  <c r="Q40" i="97"/>
  <c r="S28" i="97"/>
  <c r="T12" i="97"/>
  <c r="Q34" i="97"/>
  <c r="Q44" i="97"/>
  <c r="X26" i="97"/>
  <c r="T34" i="97"/>
  <c r="AE34" i="97" s="1"/>
  <c r="X50" i="97"/>
  <c r="X12" i="97"/>
  <c r="T24" i="97"/>
  <c r="T48" i="97"/>
  <c r="S12" i="97"/>
  <c r="X34" i="97"/>
  <c r="V45" i="97"/>
  <c r="AA45" i="97" s="1"/>
  <c r="AG45" i="97" s="1"/>
  <c r="P28" i="97"/>
  <c r="R12" i="97"/>
  <c r="R34" i="97"/>
  <c r="S8" i="97"/>
  <c r="S17" i="97"/>
  <c r="AE17" i="97" s="1"/>
  <c r="T28" i="97"/>
  <c r="P36" i="97"/>
  <c r="R44" i="97"/>
  <c r="Q15" i="97"/>
  <c r="Y62" i="97"/>
  <c r="Q49" i="97"/>
  <c r="R13" i="97"/>
  <c r="Y18" i="97"/>
  <c r="Q62" i="97"/>
  <c r="Y68" i="97"/>
  <c r="P34" i="97"/>
  <c r="P62" i="97"/>
  <c r="R67" i="97"/>
  <c r="X62" i="97"/>
  <c r="R6" i="97"/>
  <c r="R29" i="97"/>
  <c r="S6" i="97"/>
  <c r="T20" i="97"/>
  <c r="X29" i="97"/>
  <c r="R63" i="97"/>
  <c r="Y44" i="97"/>
  <c r="S16" i="97"/>
  <c r="P63" i="97"/>
  <c r="Q50" i="97"/>
  <c r="P42" i="97"/>
  <c r="Q36" i="97"/>
  <c r="S48" i="97"/>
  <c r="Y20" i="97"/>
  <c r="P26" i="97"/>
  <c r="AC45" i="97"/>
  <c r="P15" i="97"/>
  <c r="T6" i="97"/>
  <c r="Y13" i="97"/>
  <c r="Q67" i="97"/>
  <c r="T62" i="97"/>
  <c r="Q48" i="97"/>
  <c r="X18" i="97"/>
  <c r="P31" i="97"/>
  <c r="Y26" i="97"/>
  <c r="T13" i="97"/>
  <c r="R50" i="97"/>
  <c r="Q18" i="97"/>
  <c r="T50" i="97"/>
  <c r="AE50" i="97" s="1"/>
  <c r="R26" i="97"/>
  <c r="Q5" i="97"/>
  <c r="R48" i="97"/>
  <c r="S62" i="97"/>
  <c r="S20" i="97"/>
  <c r="P13" i="97"/>
  <c r="R20" i="97"/>
  <c r="Q20" i="97"/>
  <c r="S68" i="97"/>
  <c r="P48" i="97"/>
  <c r="S63" i="97"/>
  <c r="S13" i="97"/>
  <c r="X48" i="97"/>
  <c r="R31" i="97"/>
  <c r="R42" i="97"/>
  <c r="Q12" i="97"/>
  <c r="Y50" i="97"/>
  <c r="T26" i="97"/>
  <c r="AE26" i="97" s="1"/>
  <c r="X13" i="97"/>
  <c r="Q68" i="97"/>
  <c r="S55" i="97"/>
  <c r="S23" i="97"/>
  <c r="X55" i="97"/>
  <c r="AB45" i="97"/>
  <c r="R60" i="97"/>
  <c r="X8" i="97"/>
  <c r="Y41" i="97"/>
  <c r="T68" i="97"/>
  <c r="Y10" i="97"/>
  <c r="P55" i="97"/>
  <c r="P49" i="97"/>
  <c r="R23" i="97"/>
  <c r="S32" i="97"/>
  <c r="R16" i="97"/>
  <c r="R5" i="97"/>
  <c r="Q42" i="97"/>
  <c r="S18" i="97"/>
  <c r="AE18" i="97" s="1"/>
  <c r="S42" i="97"/>
  <c r="AE42" i="97" s="1"/>
  <c r="X30" i="97"/>
  <c r="R41" i="97"/>
  <c r="T8" i="97"/>
  <c r="R49" i="97"/>
  <c r="Q24" i="97"/>
  <c r="P6" i="97"/>
  <c r="Y40" i="97"/>
  <c r="Y5" i="97"/>
  <c r="Q26" i="97"/>
  <c r="P43" i="97"/>
  <c r="R43" i="97"/>
  <c r="R30" i="97"/>
  <c r="S5" i="97"/>
  <c r="P5" i="97"/>
  <c r="Q43" i="97"/>
  <c r="Q23" i="97"/>
  <c r="Q41" i="97"/>
  <c r="R55" i="97"/>
  <c r="X16" i="97"/>
  <c r="T55" i="97"/>
  <c r="P18" i="97"/>
  <c r="R18" i="97"/>
  <c r="R17" i="97"/>
  <c r="R33" i="97"/>
  <c r="S33" i="97"/>
  <c r="Y14" i="97"/>
  <c r="T25" i="97"/>
  <c r="X17" i="97"/>
  <c r="R21" i="97"/>
  <c r="P16" i="97"/>
  <c r="T49" i="97"/>
  <c r="Q32" i="97"/>
  <c r="S40" i="97"/>
  <c r="R40" i="97"/>
  <c r="S24" i="97"/>
  <c r="T16" i="97"/>
  <c r="T32" i="97"/>
  <c r="X32" i="97"/>
  <c r="Y24" i="97"/>
  <c r="P17" i="97"/>
  <c r="T30" i="97"/>
  <c r="Y38" i="97"/>
  <c r="Y22" i="97"/>
  <c r="Y67" i="97"/>
  <c r="P23" i="97"/>
  <c r="T64" i="97"/>
  <c r="X49" i="97"/>
  <c r="Q16" i="97"/>
  <c r="R24" i="97"/>
  <c r="X40" i="97"/>
  <c r="T40" i="97"/>
  <c r="X60" i="97"/>
  <c r="X15" i="97"/>
  <c r="X31" i="97"/>
  <c r="S22" i="97"/>
  <c r="Q33" i="97"/>
  <c r="S41" i="97"/>
  <c r="AE41" i="97" s="1"/>
  <c r="R8" i="97"/>
  <c r="P22" i="97"/>
  <c r="P60" i="97"/>
  <c r="R15" i="97"/>
  <c r="S15" i="97"/>
  <c r="S60" i="97"/>
  <c r="T60" i="97"/>
  <c r="Y15" i="97"/>
  <c r="P64" i="97"/>
  <c r="X64" i="97"/>
  <c r="S30" i="97"/>
  <c r="X22" i="97"/>
  <c r="Y8" i="97"/>
  <c r="T33" i="97"/>
  <c r="S64" i="97"/>
  <c r="S21" i="97"/>
  <c r="P32" i="97"/>
  <c r="P67" i="97"/>
  <c r="T21" i="97"/>
  <c r="X21" i="97"/>
  <c r="Q64" i="97"/>
  <c r="Y64" i="97"/>
  <c r="P21" i="97"/>
  <c r="Y32" i="97"/>
  <c r="T22" i="97"/>
  <c r="Y33" i="97"/>
  <c r="P41" i="97"/>
  <c r="R22" i="97"/>
  <c r="Q38" i="97"/>
  <c r="Y17" i="97"/>
  <c r="P24" i="97"/>
  <c r="Q60" i="97"/>
  <c r="X6" i="97"/>
  <c r="Y21" i="97"/>
  <c r="Q14" i="97"/>
  <c r="R59" i="97"/>
  <c r="Y47" i="97"/>
  <c r="Q52" i="97"/>
  <c r="X56" i="97"/>
  <c r="R56" i="97"/>
  <c r="P47" i="97"/>
  <c r="T52" i="97"/>
  <c r="AE52" i="97" s="1"/>
  <c r="Q10" i="97"/>
  <c r="Q25" i="97"/>
  <c r="X38" i="97"/>
  <c r="S25" i="97"/>
  <c r="S56" i="97"/>
  <c r="Y56" i="97"/>
  <c r="P25" i="97"/>
  <c r="Y59" i="97"/>
  <c r="S10" i="97"/>
  <c r="X33" i="97"/>
  <c r="R14" i="97"/>
  <c r="P52" i="97"/>
  <c r="P8" i="97"/>
  <c r="X25" i="97"/>
  <c r="P38" i="97"/>
  <c r="P59" i="97"/>
  <c r="T10" i="97"/>
  <c r="X10" i="97"/>
  <c r="Y25" i="97"/>
  <c r="P10" i="97"/>
  <c r="P56" i="97"/>
  <c r="T14" i="97"/>
  <c r="R47" i="97"/>
  <c r="R38" i="97"/>
  <c r="X41" i="97"/>
  <c r="Q30" i="97"/>
  <c r="X47" i="97"/>
  <c r="X14" i="97"/>
  <c r="S47" i="97"/>
  <c r="S14" i="97"/>
  <c r="S38" i="97"/>
  <c r="Q47" i="97"/>
  <c r="X59" i="97"/>
  <c r="Q17" i="97"/>
  <c r="S59" i="97"/>
  <c r="T56" i="97"/>
  <c r="P30" i="97"/>
  <c r="X52" i="97"/>
  <c r="R52" i="97"/>
  <c r="Y52" i="97"/>
  <c r="T59" i="97"/>
  <c r="AD35" i="97" l="1"/>
  <c r="AB51" i="97"/>
  <c r="AB9" i="97"/>
  <c r="AE51" i="97"/>
  <c r="AC9" i="97"/>
  <c r="AC51" i="97"/>
  <c r="V9" i="97"/>
  <c r="AA9" i="97" s="1"/>
  <c r="AG9" i="97" s="1"/>
  <c r="V51" i="97"/>
  <c r="AA51" i="97" s="1"/>
  <c r="AG51" i="97" s="1"/>
  <c r="AD51" i="97"/>
  <c r="AE9" i="97"/>
  <c r="AC27" i="97"/>
  <c r="AD19" i="97"/>
  <c r="AE66" i="97"/>
  <c r="AD11" i="97"/>
  <c r="V54" i="97"/>
  <c r="AA54" i="97" s="1"/>
  <c r="AG54" i="97" s="1"/>
  <c r="AC54" i="97"/>
  <c r="AE63" i="97"/>
  <c r="V27" i="97"/>
  <c r="AA27" i="97" s="1"/>
  <c r="AG27" i="97" s="1"/>
  <c r="AB19" i="97"/>
  <c r="AB66" i="97"/>
  <c r="AD40" i="97"/>
  <c r="AD54" i="97"/>
  <c r="V66" i="97"/>
  <c r="AA66" i="97" s="1"/>
  <c r="AG66" i="97" s="1"/>
  <c r="AC66" i="97"/>
  <c r="AD66" i="97"/>
  <c r="AC39" i="97"/>
  <c r="AB54" i="97"/>
  <c r="AC43" i="97"/>
  <c r="AE35" i="97"/>
  <c r="AE4" i="97"/>
  <c r="AB7" i="97"/>
  <c r="V65" i="97"/>
  <c r="AA65" i="97" s="1"/>
  <c r="AG65" i="97" s="1"/>
  <c r="AC7" i="97"/>
  <c r="AC65" i="97"/>
  <c r="AE11" i="97"/>
  <c r="AD39" i="97"/>
  <c r="AD65" i="97"/>
  <c r="AD28" i="97"/>
  <c r="AD27" i="97"/>
  <c r="AB11" i="97"/>
  <c r="AC11" i="97"/>
  <c r="AC35" i="97"/>
  <c r="AD61" i="97"/>
  <c r="AC4" i="97"/>
  <c r="AB27" i="97"/>
  <c r="V39" i="97"/>
  <c r="AA39" i="97" s="1"/>
  <c r="AG39" i="97" s="1"/>
  <c r="V61" i="97"/>
  <c r="AA61" i="97" s="1"/>
  <c r="AG61" i="97" s="1"/>
  <c r="AE19" i="97"/>
  <c r="V4" i="97"/>
  <c r="AA4" i="97" s="1"/>
  <c r="AG4" i="97" s="1"/>
  <c r="AB35" i="97"/>
  <c r="AB46" i="97"/>
  <c r="AC57" i="97"/>
  <c r="AB65" i="97"/>
  <c r="V11" i="97"/>
  <c r="AA11" i="97" s="1"/>
  <c r="AG11" i="97" s="1"/>
  <c r="AD4" i="97"/>
  <c r="AB61" i="97"/>
  <c r="AE36" i="97"/>
  <c r="AC19" i="97"/>
  <c r="AD57" i="97"/>
  <c r="AB39" i="97"/>
  <c r="AD7" i="97"/>
  <c r="V35" i="97"/>
  <c r="AA35" i="97" s="1"/>
  <c r="AG35" i="97" s="1"/>
  <c r="AC61" i="97"/>
  <c r="AB4" i="97"/>
  <c r="V19" i="97"/>
  <c r="AA19" i="97" s="1"/>
  <c r="AG19" i="97" s="1"/>
  <c r="AE48" i="97"/>
  <c r="AE46" i="97"/>
  <c r="AC29" i="97"/>
  <c r="AE57" i="97"/>
  <c r="AB58" i="97"/>
  <c r="AC58" i="97"/>
  <c r="V7" i="97"/>
  <c r="AA7" i="97" s="1"/>
  <c r="AG7" i="97" s="1"/>
  <c r="V57" i="97"/>
  <c r="AA57" i="97" s="1"/>
  <c r="AG57" i="97" s="1"/>
  <c r="AB57" i="97"/>
  <c r="AE6" i="97"/>
  <c r="AD6" i="97"/>
  <c r="V58" i="97"/>
  <c r="AA58" i="97" s="1"/>
  <c r="AG58" i="97" s="1"/>
  <c r="AE44" i="97"/>
  <c r="AB53" i="97"/>
  <c r="AE8" i="97"/>
  <c r="AD29" i="97"/>
  <c r="AC36" i="97"/>
  <c r="AE49" i="97"/>
  <c r="AB37" i="97"/>
  <c r="AD62" i="97"/>
  <c r="AC20" i="97"/>
  <c r="AB50" i="97"/>
  <c r="AC44" i="97"/>
  <c r="AC68" i="97"/>
  <c r="AC37" i="97"/>
  <c r="V53" i="97"/>
  <c r="AA53" i="97" s="1"/>
  <c r="AG53" i="97" s="1"/>
  <c r="AD46" i="97"/>
  <c r="V20" i="97"/>
  <c r="AA20" i="97" s="1"/>
  <c r="AG20" i="97" s="1"/>
  <c r="AD31" i="97"/>
  <c r="AC12" i="97"/>
  <c r="V46" i="97"/>
  <c r="AA46" i="97" s="1"/>
  <c r="AG46" i="97" s="1"/>
  <c r="V62" i="97"/>
  <c r="AA62" i="97" s="1"/>
  <c r="AG62" i="97" s="1"/>
  <c r="AC46" i="97"/>
  <c r="AD58" i="97"/>
  <c r="AD53" i="97"/>
  <c r="AC53" i="97"/>
  <c r="V29" i="97"/>
  <c r="AA29" i="97" s="1"/>
  <c r="AG29" i="97" s="1"/>
  <c r="AE68" i="97"/>
  <c r="AC48" i="97"/>
  <c r="V34" i="97"/>
  <c r="AA34" i="97" s="1"/>
  <c r="AG34" i="97" s="1"/>
  <c r="AD12" i="97"/>
  <c r="AD37" i="97"/>
  <c r="AE33" i="97"/>
  <c r="V28" i="97"/>
  <c r="AA28" i="97" s="1"/>
  <c r="AG28" i="97" s="1"/>
  <c r="AC34" i="97"/>
  <c r="AB28" i="97"/>
  <c r="AE20" i="97"/>
  <c r="AC55" i="97"/>
  <c r="AE13" i="97"/>
  <c r="AD44" i="97"/>
  <c r="AB12" i="97"/>
  <c r="AE37" i="97"/>
  <c r="V36" i="97"/>
  <c r="AA36" i="97" s="1"/>
  <c r="AG36" i="97" s="1"/>
  <c r="AE53" i="97"/>
  <c r="V37" i="97"/>
  <c r="AA37" i="97" s="1"/>
  <c r="AG37" i="97" s="1"/>
  <c r="AD67" i="97"/>
  <c r="AB22" i="97"/>
  <c r="V31" i="97"/>
  <c r="AA31" i="97" s="1"/>
  <c r="AG31" i="97" s="1"/>
  <c r="AE12" i="97"/>
  <c r="V50" i="97"/>
  <c r="AA50" i="97" s="1"/>
  <c r="AG50" i="97" s="1"/>
  <c r="V44" i="97"/>
  <c r="AA44" i="97" s="1"/>
  <c r="AG44" i="97" s="1"/>
  <c r="AC13" i="97"/>
  <c r="AB13" i="97"/>
  <c r="AE62" i="97"/>
  <c r="AC17" i="97"/>
  <c r="AD50" i="97"/>
  <c r="AC28" i="97"/>
  <c r="AB48" i="97"/>
  <c r="AC50" i="97"/>
  <c r="AC10" i="97"/>
  <c r="AB49" i="97"/>
  <c r="V6" i="97"/>
  <c r="AA6" i="97" s="1"/>
  <c r="V12" i="97"/>
  <c r="AA12" i="97" s="1"/>
  <c r="AG12" i="97" s="1"/>
  <c r="AD59" i="97"/>
  <c r="AD13" i="97"/>
  <c r="AB20" i="97"/>
  <c r="V63" i="97"/>
  <c r="AA63" i="97" s="1"/>
  <c r="AG63" i="97" s="1"/>
  <c r="AE28" i="97"/>
  <c r="V13" i="97"/>
  <c r="AA13" i="97" s="1"/>
  <c r="AG13" i="97" s="1"/>
  <c r="AD41" i="97"/>
  <c r="AF45" i="97"/>
  <c r="AC26" i="97"/>
  <c r="AB62" i="97"/>
  <c r="AE55" i="97"/>
  <c r="AD20" i="97"/>
  <c r="AB44" i="97"/>
  <c r="AB34" i="97"/>
  <c r="AC62" i="97"/>
  <c r="AD34" i="97"/>
  <c r="AC63" i="97"/>
  <c r="AD33" i="97"/>
  <c r="AB29" i="97"/>
  <c r="V22" i="97"/>
  <c r="AA22" i="97" s="1"/>
  <c r="AG22" i="97" s="1"/>
  <c r="AB17" i="97"/>
  <c r="AD36" i="97"/>
  <c r="V48" i="97"/>
  <c r="AA48" i="97" s="1"/>
  <c r="AG48" i="97" s="1"/>
  <c r="AD48" i="97"/>
  <c r="AC40" i="97"/>
  <c r="AD22" i="97"/>
  <c r="AC64" i="97"/>
  <c r="AD5" i="97"/>
  <c r="AC6" i="97"/>
  <c r="V15" i="97"/>
  <c r="AA15" i="97" s="1"/>
  <c r="AG15" i="97" s="1"/>
  <c r="AE16" i="97"/>
  <c r="AB63" i="97"/>
  <c r="AB26" i="97"/>
  <c r="AC32" i="97"/>
  <c r="AB68" i="97"/>
  <c r="AB36" i="97"/>
  <c r="AD63" i="97"/>
  <c r="AB31" i="97"/>
  <c r="AC8" i="97"/>
  <c r="AC18" i="97"/>
  <c r="AB18" i="97"/>
  <c r="AB55" i="97"/>
  <c r="V68" i="97"/>
  <c r="AA68" i="97" s="1"/>
  <c r="AG68" i="97" s="1"/>
  <c r="AE32" i="97"/>
  <c r="AC49" i="97"/>
  <c r="AC31" i="97"/>
  <c r="V26" i="97"/>
  <c r="AA26" i="97" s="1"/>
  <c r="AG26" i="97" s="1"/>
  <c r="AD68" i="97"/>
  <c r="AB67" i="97"/>
  <c r="AD26" i="97"/>
  <c r="AD15" i="97"/>
  <c r="AC52" i="97"/>
  <c r="AB41" i="97"/>
  <c r="AB8" i="97"/>
  <c r="V33" i="97"/>
  <c r="AA33" i="97" s="1"/>
  <c r="AG33" i="97" s="1"/>
  <c r="AE5" i="97"/>
  <c r="AC5" i="97"/>
  <c r="AC42" i="97"/>
  <c r="AB42" i="97"/>
  <c r="V42" i="97"/>
  <c r="AA42" i="97" s="1"/>
  <c r="AG42" i="97" s="1"/>
  <c r="AD42" i="97"/>
  <c r="AD49" i="97"/>
  <c r="AC23" i="97"/>
  <c r="AE23" i="97"/>
  <c r="V40" i="97"/>
  <c r="AA40" i="97" s="1"/>
  <c r="AG40" i="97" s="1"/>
  <c r="AC30" i="97"/>
  <c r="AB33" i="97"/>
  <c r="AC33" i="97"/>
  <c r="V18" i="97"/>
  <c r="AA18" i="97" s="1"/>
  <c r="AG18" i="97" s="1"/>
  <c r="AD18" i="97"/>
  <c r="V55" i="97"/>
  <c r="AA55" i="97" s="1"/>
  <c r="AG55" i="97" s="1"/>
  <c r="AD55" i="97"/>
  <c r="V67" i="97"/>
  <c r="AA67" i="97" s="1"/>
  <c r="AE10" i="97"/>
  <c r="AB6" i="97"/>
  <c r="V41" i="97"/>
  <c r="AA41" i="97" s="1"/>
  <c r="AG41" i="97" s="1"/>
  <c r="V5" i="97"/>
  <c r="AA5" i="97" s="1"/>
  <c r="AG5" i="97" s="1"/>
  <c r="AB5" i="97"/>
  <c r="AB43" i="97"/>
  <c r="V43" i="97"/>
  <c r="AA43" i="97" s="1"/>
  <c r="AG43" i="97" s="1"/>
  <c r="AD43" i="97"/>
  <c r="AE60" i="97"/>
  <c r="AC60" i="97"/>
  <c r="AD56" i="97"/>
  <c r="V32" i="97"/>
  <c r="AA32" i="97" s="1"/>
  <c r="AG32" i="97" s="1"/>
  <c r="AD32" i="97"/>
  <c r="AB32" i="97"/>
  <c r="V17" i="97"/>
  <c r="AA17" i="97" s="1"/>
  <c r="AG17" i="97" s="1"/>
  <c r="AB30" i="97"/>
  <c r="AE21" i="97"/>
  <c r="AC21" i="97"/>
  <c r="AB15" i="97"/>
  <c r="AB59" i="97"/>
  <c r="V21" i="97"/>
  <c r="AA21" i="97" s="1"/>
  <c r="AG21" i="97" s="1"/>
  <c r="AD21" i="97"/>
  <c r="AB21" i="97"/>
  <c r="AE64" i="97"/>
  <c r="AD64" i="97"/>
  <c r="V64" i="97"/>
  <c r="AA64" i="97" s="1"/>
  <c r="AG64" i="97" s="1"/>
  <c r="AB60" i="97"/>
  <c r="V60" i="97"/>
  <c r="AA60" i="97" s="1"/>
  <c r="AG60" i="97" s="1"/>
  <c r="AD60" i="97"/>
  <c r="AE22" i="97"/>
  <c r="AC22" i="97"/>
  <c r="AE40" i="97"/>
  <c r="AB40" i="97"/>
  <c r="AC15" i="97"/>
  <c r="AE15" i="97"/>
  <c r="AC67" i="97"/>
  <c r="AC16" i="97"/>
  <c r="V14" i="97"/>
  <c r="AA14" i="97" s="1"/>
  <c r="AG14" i="97" s="1"/>
  <c r="AE30" i="97"/>
  <c r="AE56" i="97"/>
  <c r="AD23" i="97"/>
  <c r="V23" i="97"/>
  <c r="AA23" i="97" s="1"/>
  <c r="AG23" i="97" s="1"/>
  <c r="AB23" i="97"/>
  <c r="V49" i="97"/>
  <c r="AA49" i="97" s="1"/>
  <c r="AG49" i="97" s="1"/>
  <c r="AB24" i="97"/>
  <c r="AD24" i="97"/>
  <c r="V24" i="97"/>
  <c r="AA24" i="97" s="1"/>
  <c r="AG24" i="97" s="1"/>
  <c r="AB64" i="97"/>
  <c r="AC24" i="97"/>
  <c r="AE24" i="97"/>
  <c r="AD16" i="97"/>
  <c r="AB16" i="97"/>
  <c r="V16" i="97"/>
  <c r="AA16" i="97" s="1"/>
  <c r="AG16" i="97" s="1"/>
  <c r="AE25" i="97"/>
  <c r="AC25" i="97"/>
  <c r="V25" i="97"/>
  <c r="AA25" i="97" s="1"/>
  <c r="AG25" i="97" s="1"/>
  <c r="AC59" i="97"/>
  <c r="AD14" i="97"/>
  <c r="V59" i="97"/>
  <c r="AA59" i="97" s="1"/>
  <c r="AG59" i="97" s="1"/>
  <c r="AB56" i="97"/>
  <c r="V56" i="97"/>
  <c r="AA56" i="97" s="1"/>
  <c r="AG56" i="97" s="1"/>
  <c r="AB47" i="97"/>
  <c r="AD47" i="97"/>
  <c r="V30" i="97"/>
  <c r="AA30" i="97" s="1"/>
  <c r="AG30" i="97" s="1"/>
  <c r="AD30" i="97"/>
  <c r="V10" i="97"/>
  <c r="AA10" i="97" s="1"/>
  <c r="AG10" i="97" s="1"/>
  <c r="AD10" i="97"/>
  <c r="AB14" i="97"/>
  <c r="AB38" i="97"/>
  <c r="AC56" i="97"/>
  <c r="AD17" i="97"/>
  <c r="AE59" i="97"/>
  <c r="AC38" i="97"/>
  <c r="AE38" i="97"/>
  <c r="AD8" i="97"/>
  <c r="V8" i="97"/>
  <c r="AA8" i="97" s="1"/>
  <c r="AG8" i="97" s="1"/>
  <c r="AC41" i="97"/>
  <c r="AD25" i="97"/>
  <c r="AB25" i="97"/>
  <c r="AE47" i="97"/>
  <c r="AC47" i="97"/>
  <c r="V47" i="97"/>
  <c r="AA47" i="97" s="1"/>
  <c r="AG47" i="97" s="1"/>
  <c r="AB10" i="97"/>
  <c r="AC14" i="97"/>
  <c r="AE14" i="97"/>
  <c r="AD38" i="97"/>
  <c r="V38" i="97"/>
  <c r="AA38" i="97" s="1"/>
  <c r="AG38" i="97" s="1"/>
  <c r="V52" i="97"/>
  <c r="AA52" i="97" s="1"/>
  <c r="AG52" i="97" s="1"/>
  <c r="AB52" i="97"/>
  <c r="AD52" i="97"/>
  <c r="AF9" i="97" l="1"/>
  <c r="AF51" i="97"/>
  <c r="AF27" i="97"/>
  <c r="AF54" i="97"/>
  <c r="AF66" i="97"/>
  <c r="AF65" i="97"/>
  <c r="AF35" i="97"/>
  <c r="AF61" i="97"/>
  <c r="AF29" i="97"/>
  <c r="AF4" i="97"/>
  <c r="AF11" i="97"/>
  <c r="AF6" i="97"/>
  <c r="AF39" i="97"/>
  <c r="AF7" i="97"/>
  <c r="AF19" i="97"/>
  <c r="AF31" i="97"/>
  <c r="AF57" i="97"/>
  <c r="AF50" i="97"/>
  <c r="AF63" i="97"/>
  <c r="AF28" i="97"/>
  <c r="AF58" i="97"/>
  <c r="AF46" i="97"/>
  <c r="AF53" i="97"/>
  <c r="AF67" i="97"/>
  <c r="AF34" i="97"/>
  <c r="AG67" i="97"/>
  <c r="AF33" i="97"/>
  <c r="AF62" i="97"/>
  <c r="AF20" i="97"/>
  <c r="AF44" i="97"/>
  <c r="AF37" i="97"/>
  <c r="AF36" i="97"/>
  <c r="AG6" i="97"/>
  <c r="AF12" i="97"/>
  <c r="AF48" i="97"/>
  <c r="AF13" i="97"/>
  <c r="AF41" i="97"/>
  <c r="AF15" i="97"/>
  <c r="AF32" i="97"/>
  <c r="AF68" i="97"/>
  <c r="AF18" i="97"/>
  <c r="AF40" i="97"/>
  <c r="AF22" i="97"/>
  <c r="AF21" i="97"/>
  <c r="AF42" i="97"/>
  <c r="AF38" i="97"/>
  <c r="AF43" i="97"/>
  <c r="AF59" i="97"/>
  <c r="AF16" i="97"/>
  <c r="AF55" i="97"/>
  <c r="AF5" i="97"/>
  <c r="AF26" i="97"/>
  <c r="AF8" i="97"/>
  <c r="AF24" i="97"/>
  <c r="AF14" i="97"/>
  <c r="AF25" i="97"/>
  <c r="AF17" i="97"/>
  <c r="AF64" i="97"/>
  <c r="AF49" i="97"/>
  <c r="AF52" i="97"/>
  <c r="AF10" i="97"/>
  <c r="AF23" i="97"/>
  <c r="AF60" i="97"/>
  <c r="AF30" i="97"/>
  <c r="AF56" i="97"/>
  <c r="AF47" i="97"/>
  <c r="G3" i="97" l="1"/>
  <c r="AI1" i="97" l="1"/>
  <c r="AH1" i="97"/>
  <c r="AH66" i="97" l="1"/>
  <c r="AH63" i="97"/>
  <c r="AH50" i="97"/>
  <c r="AH42" i="97"/>
  <c r="AH58" i="97"/>
  <c r="AH32" i="97"/>
  <c r="AH34" i="97"/>
  <c r="AH31" i="97"/>
  <c r="AH51" i="97"/>
  <c r="AH43" i="97"/>
  <c r="AH26" i="97"/>
  <c r="AH13" i="97"/>
  <c r="AH40" i="97"/>
  <c r="AH21" i="97"/>
  <c r="AH46" i="97"/>
  <c r="AH67" i="97"/>
  <c r="AH29" i="97"/>
  <c r="AH36" i="97"/>
  <c r="AH61" i="97"/>
  <c r="AH20" i="97"/>
  <c r="AH44" i="97"/>
  <c r="AH16" i="97"/>
  <c r="AH55" i="97"/>
  <c r="AH24" i="97"/>
  <c r="AH49" i="97"/>
  <c r="AH9" i="97"/>
  <c r="AH48" i="97"/>
  <c r="AH12" i="97"/>
  <c r="AH27" i="97"/>
  <c r="AH64" i="97"/>
  <c r="AH18" i="97"/>
  <c r="AH5" i="97"/>
  <c r="AH65" i="97"/>
  <c r="AH19" i="97"/>
  <c r="AH6" i="97"/>
  <c r="AH60" i="97"/>
  <c r="AH28" i="97"/>
  <c r="AH11" i="97"/>
  <c r="AH39" i="97"/>
  <c r="AH23" i="97"/>
  <c r="AH7" i="97"/>
  <c r="AH35" i="97"/>
  <c r="AH37" i="97"/>
  <c r="AH4" i="97"/>
  <c r="AH57" i="97"/>
  <c r="AH45" i="97"/>
  <c r="AH53" i="97"/>
  <c r="AH15" i="97"/>
  <c r="AH30" i="97"/>
  <c r="AH68" i="97"/>
  <c r="AH22" i="97"/>
  <c r="AH17" i="97"/>
  <c r="AH8" i="97"/>
  <c r="AH59" i="97"/>
  <c r="AH33" i="97"/>
  <c r="AH62" i="97"/>
  <c r="AH54" i="97"/>
  <c r="AH41" i="97"/>
  <c r="AH10" i="97"/>
  <c r="AH14" i="97"/>
  <c r="AH47" i="97"/>
  <c r="AH56" i="97"/>
  <c r="AH25" i="97"/>
  <c r="AH52" i="97"/>
  <c r="AH38" i="97"/>
  <c r="AI40" i="97"/>
  <c r="AI48" i="97"/>
  <c r="AI66" i="97"/>
  <c r="AI34" i="97"/>
  <c r="AI13" i="97"/>
  <c r="AI22" i="97"/>
  <c r="AI29" i="97"/>
  <c r="AI20" i="97"/>
  <c r="AI65" i="97"/>
  <c r="AI53" i="97"/>
  <c r="AI32" i="97"/>
  <c r="AI67" i="97"/>
  <c r="AI24" i="97"/>
  <c r="AI51" i="97"/>
  <c r="AI44" i="97"/>
  <c r="AI28" i="97"/>
  <c r="AI5" i="97"/>
  <c r="AI16" i="97"/>
  <c r="AI61" i="97"/>
  <c r="AI9" i="97"/>
  <c r="AI35" i="97"/>
  <c r="AI12" i="97"/>
  <c r="AI27" i="97"/>
  <c r="AI45" i="97"/>
  <c r="AI43" i="97"/>
  <c r="AI26" i="97"/>
  <c r="AI57" i="97"/>
  <c r="AI23" i="97"/>
  <c r="AI11" i="97"/>
  <c r="AI46" i="97"/>
  <c r="AI63" i="97"/>
  <c r="AI49" i="97"/>
  <c r="AI31" i="97"/>
  <c r="AI58" i="97"/>
  <c r="AI4" i="97"/>
  <c r="AI7" i="97"/>
  <c r="AI42" i="97"/>
  <c r="AI37" i="97"/>
  <c r="AI39" i="97"/>
  <c r="AI19" i="97"/>
  <c r="AI55" i="97"/>
  <c r="AI60" i="97"/>
  <c r="AI6" i="97"/>
  <c r="AI15" i="97"/>
  <c r="AI36" i="97"/>
  <c r="AI21" i="97"/>
  <c r="AI18" i="97"/>
  <c r="AI10" i="97"/>
  <c r="AI54" i="97"/>
  <c r="AI68" i="97"/>
  <c r="AI17" i="97"/>
  <c r="AI62" i="97"/>
  <c r="AI33" i="97"/>
  <c r="AI8" i="97"/>
  <c r="AI50" i="97"/>
  <c r="AI52" i="97"/>
  <c r="AI30" i="97"/>
  <c r="AI64" i="97"/>
  <c r="AI59" i="97"/>
  <c r="AI41" i="97"/>
  <c r="AI25" i="97"/>
  <c r="AI14" i="97"/>
  <c r="AI56" i="97"/>
  <c r="AI47" i="97"/>
  <c r="AI38" i="97"/>
  <c r="S3" i="97"/>
  <c r="AJ25" i="97" l="1"/>
  <c r="AJ6" i="97"/>
  <c r="AJ5" i="97"/>
  <c r="AJ46" i="97"/>
  <c r="AJ7" i="97"/>
  <c r="AJ57" i="97"/>
  <c r="AJ16" i="97"/>
  <c r="AJ35" i="97"/>
  <c r="AJ15" i="97"/>
  <c r="AJ23" i="97"/>
  <c r="AJ27" i="97"/>
  <c r="AJ53" i="97"/>
  <c r="AJ49" i="97"/>
  <c r="AJ39" i="97"/>
  <c r="AJ18" i="97"/>
  <c r="AJ24" i="97"/>
  <c r="AJ56" i="97"/>
  <c r="AJ21" i="97"/>
  <c r="AJ32" i="97"/>
  <c r="AJ14" i="97"/>
  <c r="AJ4" i="97"/>
  <c r="AJ12" i="97"/>
  <c r="AJ44" i="97"/>
  <c r="AJ22" i="97"/>
  <c r="AJ61" i="97"/>
  <c r="AJ59" i="97"/>
  <c r="AJ67" i="97"/>
  <c r="AJ31" i="97"/>
  <c r="AJ47" i="97"/>
  <c r="AJ8" i="97"/>
  <c r="AJ11" i="97"/>
  <c r="AJ64" i="97"/>
  <c r="AJ55" i="97"/>
  <c r="AJ34" i="97"/>
  <c r="AJ30" i="97"/>
  <c r="AJ40" i="97"/>
  <c r="AJ58" i="97"/>
  <c r="AJ10" i="97"/>
  <c r="AJ60" i="97"/>
  <c r="AJ50" i="97"/>
  <c r="AJ19" i="97"/>
  <c r="AJ45" i="97"/>
  <c r="AJ28" i="97"/>
  <c r="AJ41" i="97"/>
  <c r="AJ68" i="97"/>
  <c r="AJ48" i="97"/>
  <c r="AJ20" i="97"/>
  <c r="AJ13" i="97"/>
  <c r="AJ42" i="97"/>
  <c r="AJ17" i="97"/>
  <c r="AJ38" i="97"/>
  <c r="AJ54" i="97"/>
  <c r="AJ9" i="97"/>
  <c r="AJ26" i="97"/>
  <c r="AJ37" i="97"/>
  <c r="AJ52" i="97"/>
  <c r="AJ62" i="97"/>
  <c r="AJ65" i="97"/>
  <c r="AJ36" i="97"/>
  <c r="AJ43" i="97"/>
  <c r="AJ63" i="97"/>
  <c r="AJ33" i="97"/>
  <c r="AJ29" i="97"/>
  <c r="AJ51" i="97"/>
  <c r="AJ66" i="97"/>
  <c r="P3" i="97"/>
  <c r="Y3" i="97"/>
  <c r="T3" i="97"/>
  <c r="AE3" i="97" s="1"/>
  <c r="Q3" i="97"/>
  <c r="R3" i="97"/>
  <c r="X3" i="97"/>
  <c r="AB3" i="97" l="1"/>
  <c r="V3" i="97"/>
  <c r="AA3" i="97" s="1"/>
  <c r="AG3" i="97" s="1"/>
  <c r="AD3" i="97"/>
  <c r="AC3" i="97"/>
  <c r="AC69" i="97" l="1"/>
  <c r="AB69" i="97"/>
  <c r="AF3" i="97"/>
  <c r="AI3" i="97"/>
  <c r="AH3" i="97"/>
  <c r="AG69" i="97"/>
  <c r="AJ3" i="97" l="1"/>
  <c r="AH69" i="97"/>
  <c r="AI69" i="97"/>
  <c r="AJ69" i="9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st UPL_sfy11 SHOPP 0161" type="6" refreshedVersion="4" background="1" saveData="1">
    <textPr codePage="65001" sourceFile="C:\Documents and Settings\morrisa\Desktop\cost UPL_sfy11 SHOPP 016.txt">
      <textFields count="1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<sst xmlns="http://schemas.openxmlformats.org/spreadsheetml/2006/main" count="173" uniqueCount="173">
  <si>
    <t>100700720A</t>
  </si>
  <si>
    <t>100749570S</t>
  </si>
  <si>
    <t>100700880A</t>
  </si>
  <si>
    <t>100700820A</t>
  </si>
  <si>
    <t>100699350A</t>
  </si>
  <si>
    <t>100710530D</t>
  </si>
  <si>
    <t>100700690A</t>
  </si>
  <si>
    <t>100699900A</t>
  </si>
  <si>
    <t>100700770A</t>
  </si>
  <si>
    <t>100700190A</t>
  </si>
  <si>
    <t>100699950A</t>
  </si>
  <si>
    <t>100700680A</t>
  </si>
  <si>
    <t>200100890B</t>
  </si>
  <si>
    <t>100700030A</t>
  </si>
  <si>
    <t>200102450A</t>
  </si>
  <si>
    <t>200310990A</t>
  </si>
  <si>
    <t>200044190A</t>
  </si>
  <si>
    <t>100700120A</t>
  </si>
  <si>
    <t>100699410A</t>
  </si>
  <si>
    <t>200045700C</t>
  </si>
  <si>
    <t>200044210A</t>
  </si>
  <si>
    <t>100806400C</t>
  </si>
  <si>
    <t>100699440A</t>
  </si>
  <si>
    <t>100699500A</t>
  </si>
  <si>
    <t>100700610A</t>
  </si>
  <si>
    <t>100699700A</t>
  </si>
  <si>
    <t>100700200A</t>
  </si>
  <si>
    <t>100699490A</t>
  </si>
  <si>
    <t>100696610B</t>
  </si>
  <si>
    <t>100699390A</t>
  </si>
  <si>
    <t>100262320C</t>
  </si>
  <si>
    <t>200242900A</t>
  </si>
  <si>
    <t>100699420A</t>
  </si>
  <si>
    <t>100699570A</t>
  </si>
  <si>
    <t>100697950B</t>
  </si>
  <si>
    <t>100699540A</t>
  </si>
  <si>
    <t>100699400A</t>
  </si>
  <si>
    <t>200106410A</t>
  </si>
  <si>
    <t>100690020A</t>
  </si>
  <si>
    <t>100740840B</t>
  </si>
  <si>
    <t>200019120A</t>
  </si>
  <si>
    <t>200028650A</t>
  </si>
  <si>
    <t>200031310A</t>
  </si>
  <si>
    <t>200006260A</t>
  </si>
  <si>
    <t>CHOCTAW MEMORIAL HOSPITAL</t>
  </si>
  <si>
    <t>COMANCHE CO MEM HSP</t>
  </si>
  <si>
    <t>ELKVIEW GEN HSP</t>
  </si>
  <si>
    <t>GRADY MEMORIAL HOSPITAL</t>
  </si>
  <si>
    <t>JACKSON CO MEM HSP</t>
  </si>
  <si>
    <t>MCALESTER REGIONAL</t>
  </si>
  <si>
    <t>NORMAN REGIONAL HOSPITAL</t>
  </si>
  <si>
    <t>PUSHMATAHA HSP</t>
  </si>
  <si>
    <t>STILLWATER MEDICAL CENTER</t>
  </si>
  <si>
    <t>WAGONER COMMUNITY HOSPITAL</t>
  </si>
  <si>
    <t>BAILEY MEDICAL CENTER LLC</t>
  </si>
  <si>
    <t>GREAT PLAINS REGIONAL MEDICAL CENTER</t>
  </si>
  <si>
    <t>HILLCREST MEDICAL CENTER</t>
  </si>
  <si>
    <t>INTEGRIS BAPTIST MEDICAL C</t>
  </si>
  <si>
    <t>INTEGRIS BASS MEM BAP</t>
  </si>
  <si>
    <t>INTEGRIS CANADIAN VALLEY HOSPITAL</t>
  </si>
  <si>
    <t>INTEGRIS GROVE HOSPITAL</t>
  </si>
  <si>
    <t>JANE PHILLIPS EP HSP</t>
  </si>
  <si>
    <t>SAINT FRANCIS HOSPITAL</t>
  </si>
  <si>
    <t>SAINT FRANCIS HOSPITAL SOUTH</t>
  </si>
  <si>
    <t>ST JOHN MED CTR</t>
  </si>
  <si>
    <t>ST JOHN OWASSO</t>
  </si>
  <si>
    <t>TULSA SPINE HOSPITAL</t>
  </si>
  <si>
    <t>Medicaid Prov ID</t>
  </si>
  <si>
    <t>Hosp Name</t>
  </si>
  <si>
    <t>CR Months</t>
  </si>
  <si>
    <t>Medicare Prov ID</t>
  </si>
  <si>
    <t>Hosp FY Begin</t>
  </si>
  <si>
    <t>Hosp FY End</t>
  </si>
  <si>
    <t>Flag</t>
  </si>
  <si>
    <t>G2, Col 1, Ln 17</t>
  </si>
  <si>
    <t>G2, Col 1, Ln 18</t>
  </si>
  <si>
    <t>G2, Col 2, Ln 18</t>
  </si>
  <si>
    <t>G3, Col 1, Ln 3</t>
  </si>
  <si>
    <t>Annualized if applicable</t>
  </si>
  <si>
    <t>Total Patient Revenue</t>
  </si>
  <si>
    <t>Gross Hosp Revenue</t>
  </si>
  <si>
    <t>Net Inpt Revenue</t>
  </si>
  <si>
    <t>Net Outpt Revenue</t>
  </si>
  <si>
    <t>Gross Inpt Revenue</t>
  </si>
  <si>
    <t>Gross Outpt Revenue</t>
  </si>
  <si>
    <t>check</t>
  </si>
  <si>
    <t>Taxed</t>
  </si>
  <si>
    <t>BLACKWELL REGIONAL HOSPITAL</t>
  </si>
  <si>
    <t>DUNCAN REGIONAL HOSPITAL</t>
  </si>
  <si>
    <t>INTEGRIS SOUTHWEST MEDICAL CENTER</t>
  </si>
  <si>
    <t>PURCELL MUNICIPAL HOSPITAL</t>
  </si>
  <si>
    <t>SEQUOYAH COUNTY CITY OF SALLISAW HOSPITAL AUTHORIT</t>
  </si>
  <si>
    <t>WILLOW CREST HOSPITAL</t>
  </si>
  <si>
    <t>VALIR REHABILITATION HOSPITAL OF OKC</t>
  </si>
  <si>
    <t>200405550A</t>
  </si>
  <si>
    <t>INTEGRIS HEALTH EDMOND, INC.</t>
  </si>
  <si>
    <t>200435950A</t>
  </si>
  <si>
    <t>200439230A</t>
  </si>
  <si>
    <t>AHS SOUTHCREST HOSPITAL, LLC</t>
  </si>
  <si>
    <t>G200000_01700_00100</t>
  </si>
  <si>
    <t>total inpatient routine care services</t>
  </si>
  <si>
    <t>G200000_01800_00100</t>
  </si>
  <si>
    <t>ancillary services inpatient</t>
  </si>
  <si>
    <t>G200000_01800_00200</t>
  </si>
  <si>
    <t>ancillary services outpatient</t>
  </si>
  <si>
    <t>G200000_01900_00100</t>
  </si>
  <si>
    <t>outpatient services inpatient</t>
  </si>
  <si>
    <t>G200000_01900_00200</t>
  </si>
  <si>
    <t>outpatient services outpatient</t>
  </si>
  <si>
    <t>G200000_02800_00300</t>
  </si>
  <si>
    <t>total patient revenues</t>
  </si>
  <si>
    <t>G300000_00300_00100</t>
  </si>
  <si>
    <t>net patient revenues</t>
  </si>
  <si>
    <t>G2, Col 1, Ln 19</t>
  </si>
  <si>
    <t>G2, Col 2, Ln 19</t>
  </si>
  <si>
    <t>100700010G</t>
  </si>
  <si>
    <t>ST JOHN BROKEN ARROW, INC</t>
  </si>
  <si>
    <t>CLINTON HMA LLC</t>
  </si>
  <si>
    <t>200509290A</t>
  </si>
  <si>
    <t>MERCY HOSPITAL ADA, INC.</t>
  </si>
  <si>
    <t>HILLCREST HOSPITAL CUSHING</t>
  </si>
  <si>
    <t>200573000A</t>
  </si>
  <si>
    <t>BRISTOW ENDEAVOR HEALTHCARE, LLC</t>
  </si>
  <si>
    <t>NORTHEASTERN HEALTH SYSTEM</t>
  </si>
  <si>
    <t>ALLIANCEHEALTH DURANT</t>
  </si>
  <si>
    <t>200668710A</t>
  </si>
  <si>
    <t>200700900A</t>
  </si>
  <si>
    <t>200702430B</t>
  </si>
  <si>
    <t>ALLIANCEHEALTH WOODWARD</t>
  </si>
  <si>
    <t>INTEGRIS MIAMI HOSPITAL</t>
  </si>
  <si>
    <t>SAINT FRANCIS HOSPITAL VINITA</t>
  </si>
  <si>
    <t>PAM REHABILITATION HOSPITAL OF TULSA</t>
  </si>
  <si>
    <t>200707260A</t>
  </si>
  <si>
    <t>G3, Col 1, Ln 1</t>
  </si>
  <si>
    <t>200673510G</t>
  </si>
  <si>
    <t>200735850A</t>
  </si>
  <si>
    <t>200085660H</t>
  </si>
  <si>
    <t>100738360L</t>
  </si>
  <si>
    <t>100701680L</t>
  </si>
  <si>
    <t>100700380P</t>
  </si>
  <si>
    <t>200417790W</t>
  </si>
  <si>
    <t>LAUREATE PSYCHIATRIC CLINIC &amp; HOSPITAL INC</t>
  </si>
  <si>
    <t>ROLLING HILLS HOSPITAL, LLC</t>
  </si>
  <si>
    <t>PARKSIDE PSYCHIATRIC HOSPITAL &amp; CLINIC</t>
  </si>
  <si>
    <t>CEDAR RIDGE PSYCHIATRIC HOSPITAL</t>
  </si>
  <si>
    <t>OKLAHOMA STATE UNIVERSITY MEDICAL TRUST</t>
  </si>
  <si>
    <t>SAINT FRANCIS HOSPITAL MUSKOGEE INC</t>
  </si>
  <si>
    <t>HILLCREST HOSPITAL PRYOR</t>
  </si>
  <si>
    <t>200682470A</t>
  </si>
  <si>
    <t>INTEGRIS COMMUNITY HOSPITAL COUNCIL CROSSING</t>
  </si>
  <si>
    <t>200834400A</t>
  </si>
  <si>
    <t>OAKWOOD SPRINGS, LLC</t>
  </si>
  <si>
    <t>200718040B</t>
  </si>
  <si>
    <t>200994090B</t>
  </si>
  <si>
    <t>PAULS VALLEY HOSPITAL</t>
  </si>
  <si>
    <t>200423910P</t>
  </si>
  <si>
    <t>AHS HENRYETTA HOSPITAL, LLC</t>
  </si>
  <si>
    <t>AHS CLAREMORE REGIONAL HOSPITAL, LLC</t>
  </si>
  <si>
    <t>ALLIANCEHEALTH PONCA CITY</t>
  </si>
  <si>
    <t>ADAIR COUNTY HC INC</t>
  </si>
  <si>
    <t>MERCY HOSPITAL OKLAHOMA CITY</t>
  </si>
  <si>
    <t>SSM HEALTH ST. ANTHONY HOSPITAL - MIDWEST</t>
  </si>
  <si>
    <t>STILLWATER MEDICAL - PERRY</t>
  </si>
  <si>
    <t>SOUTHWESTERN MEDICAL CENT</t>
  </si>
  <si>
    <t>ST ANTHONY HSP</t>
  </si>
  <si>
    <t>ST. JOHN REHABILITATION HOSPITAL</t>
  </si>
  <si>
    <t>ST MARY'S REGIONAL MEDICAL CENTER</t>
  </si>
  <si>
    <t>MERCY HOSPITAL ARDMORE INC</t>
  </si>
  <si>
    <t xml:space="preserve">Net Patient  Revenue            (TAX BASE) </t>
  </si>
  <si>
    <t>ST. ANTHONY SHAWNEE HOSPITAL, INC</t>
  </si>
  <si>
    <t>Inpatient Provider Fee (3.50%)</t>
  </si>
  <si>
    <t>Outpatient Provider Fee (3.50%)</t>
  </si>
  <si>
    <t>Total Provider Fee (3.50%)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</si>
</sst>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0_)"/>
    <numFmt numFmtId="167" formatCode="_(* #,##0.0000_);_(* \(#,##0.0000\);_(* &quot;-&quot;??_);_(@_)"/>
    <numFmt numFmtId="168" formatCode="0.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6"/>
      <name val="Helv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87">
    <xf numFmtId="0" fontId="0" fillId="0" borderId="0"/>
    <xf numFmtId="0" fontId="37" fillId="0" borderId="0"/>
    <xf numFmtId="0" fontId="38" fillId="0" borderId="0"/>
    <xf numFmtId="0" fontId="35" fillId="0" borderId="0"/>
    <xf numFmtId="43" fontId="39" fillId="0" borderId="0" applyFont="0" applyFill="0" applyBorder="0" applyAlignment="0" applyProtection="0"/>
    <xf numFmtId="0" fontId="35" fillId="0" borderId="0"/>
    <xf numFmtId="9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4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3" fontId="34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0" fontId="34" fillId="0" borderId="0"/>
    <xf numFmtId="0" fontId="46" fillId="0" borderId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8" fillId="0" borderId="0"/>
    <xf numFmtId="0" fontId="32" fillId="0" borderId="0"/>
    <xf numFmtId="43" fontId="32" fillId="0" borderId="0" applyFont="0" applyFill="0" applyBorder="0" applyAlignment="0" applyProtection="0"/>
    <xf numFmtId="0" fontId="50" fillId="0" borderId="0"/>
    <xf numFmtId="0" fontId="36" fillId="0" borderId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46" fillId="0" borderId="0"/>
    <xf numFmtId="0" fontId="38" fillId="0" borderId="0"/>
    <xf numFmtId="0" fontId="35" fillId="0" borderId="0"/>
    <xf numFmtId="0" fontId="35" fillId="0" borderId="0"/>
    <xf numFmtId="0" fontId="38" fillId="5" borderId="4" applyNumberFormat="0" applyFont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10" borderId="0" applyNumberFormat="0" applyBorder="0" applyAlignment="0" applyProtection="0"/>
    <xf numFmtId="0" fontId="28" fillId="12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7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7" borderId="0" applyNumberFormat="0" applyBorder="0" applyAlignment="0" applyProtection="0"/>
    <xf numFmtId="0" fontId="35" fillId="0" borderId="0"/>
    <xf numFmtId="0" fontId="35" fillId="0" borderId="0"/>
    <xf numFmtId="0" fontId="28" fillId="0" borderId="0"/>
    <xf numFmtId="0" fontId="46" fillId="0" borderId="0"/>
    <xf numFmtId="0" fontId="28" fillId="5" borderId="4" applyNumberFormat="0" applyFont="0" applyAlignment="0" applyProtection="0"/>
    <xf numFmtId="0" fontId="28" fillId="5" borderId="4" applyNumberFormat="0" applyFont="0" applyAlignment="0" applyProtection="0"/>
    <xf numFmtId="0" fontId="28" fillId="5" borderId="4" applyNumberFormat="0" applyFont="0" applyAlignment="0" applyProtection="0"/>
    <xf numFmtId="0" fontId="27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6" borderId="0" applyNumberFormat="0" applyBorder="0" applyAlignment="0" applyProtection="0"/>
    <xf numFmtId="0" fontId="27" fillId="7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7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5" borderId="4" applyNumberFormat="0" applyFont="0" applyAlignment="0" applyProtection="0"/>
    <xf numFmtId="0" fontId="27" fillId="5" borderId="4" applyNumberFormat="0" applyFont="0" applyAlignment="0" applyProtection="0"/>
    <xf numFmtId="0" fontId="27" fillId="5" borderId="4" applyNumberFormat="0" applyFont="0" applyAlignment="0" applyProtection="0"/>
    <xf numFmtId="0" fontId="27" fillId="5" borderId="4" applyNumberFormat="0" applyFont="0" applyAlignment="0" applyProtection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0" fontId="27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6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35" fillId="0" borderId="0"/>
    <xf numFmtId="0" fontId="26" fillId="0" borderId="0"/>
    <xf numFmtId="0" fontId="35" fillId="0" borderId="0"/>
    <xf numFmtId="0" fontId="35" fillId="0" borderId="0"/>
    <xf numFmtId="0" fontId="30" fillId="0" borderId="0"/>
    <xf numFmtId="0" fontId="25" fillId="0" borderId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0" fontId="30" fillId="0" borderId="0"/>
    <xf numFmtId="0" fontId="30" fillId="0" borderId="0"/>
    <xf numFmtId="0" fontId="25" fillId="5" borderId="4" applyNumberFormat="0" applyFont="0" applyAlignment="0" applyProtection="0"/>
    <xf numFmtId="9" fontId="35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7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5" borderId="0" applyNumberFormat="0" applyBorder="0" applyAlignment="0" applyProtection="0"/>
    <xf numFmtId="0" fontId="25" fillId="17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5" borderId="4" applyNumberFormat="0" applyFont="0" applyAlignment="0" applyProtection="0"/>
    <xf numFmtId="0" fontId="25" fillId="5" borderId="4" applyNumberFormat="0" applyFont="0" applyAlignment="0" applyProtection="0"/>
    <xf numFmtId="0" fontId="25" fillId="5" borderId="4" applyNumberFormat="0" applyFont="0" applyAlignment="0" applyProtection="0"/>
    <xf numFmtId="0" fontId="30" fillId="0" borderId="0"/>
    <xf numFmtId="43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30" fillId="0" borderId="0"/>
    <xf numFmtId="0" fontId="53" fillId="0" borderId="0"/>
    <xf numFmtId="0" fontId="25" fillId="0" borderId="0"/>
    <xf numFmtId="0" fontId="25" fillId="0" borderId="0"/>
    <xf numFmtId="0" fontId="25" fillId="5" borderId="4" applyNumberFormat="0" applyFont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7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5" borderId="0" applyNumberFormat="0" applyBorder="0" applyAlignment="0" applyProtection="0"/>
    <xf numFmtId="0" fontId="25" fillId="17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5" borderId="4" applyNumberFormat="0" applyFont="0" applyAlignment="0" applyProtection="0"/>
    <xf numFmtId="0" fontId="25" fillId="5" borderId="4" applyNumberFormat="0" applyFont="0" applyAlignment="0" applyProtection="0"/>
    <xf numFmtId="0" fontId="25" fillId="5" borderId="4" applyNumberFormat="0" applyFont="0" applyAlignment="0" applyProtection="0"/>
    <xf numFmtId="43" fontId="25" fillId="0" borderId="0" applyFont="0" applyFill="0" applyBorder="0" applyAlignment="0" applyProtection="0"/>
    <xf numFmtId="0" fontId="25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5" borderId="4" applyNumberFormat="0" applyFon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44" fontId="35" fillId="0" borderId="0" applyFont="0" applyFill="0" applyBorder="0" applyAlignment="0" applyProtection="0"/>
    <xf numFmtId="0" fontId="24" fillId="0" borderId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5" borderId="4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5" borderId="4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7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0" fontId="24" fillId="5" borderId="4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3" fillId="0" borderId="0"/>
    <xf numFmtId="0" fontId="23" fillId="0" borderId="0"/>
    <xf numFmtId="0" fontId="35" fillId="0" borderId="0"/>
    <xf numFmtId="0" fontId="35" fillId="0" borderId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35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0" fontId="21" fillId="5" borderId="4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56" fillId="0" borderId="0" applyNumberFormat="0" applyFill="0" applyBorder="0" applyAlignment="0" applyProtection="0"/>
    <xf numFmtId="0" fontId="57" fillId="0" borderId="5" applyNumberFormat="0" applyFill="0" applyAlignment="0" applyProtection="0"/>
    <xf numFmtId="0" fontId="58" fillId="0" borderId="6" applyNumberFormat="0" applyFill="0" applyAlignment="0" applyProtection="0"/>
    <xf numFmtId="0" fontId="59" fillId="0" borderId="7" applyNumberFormat="0" applyFill="0" applyAlignment="0" applyProtection="0"/>
    <xf numFmtId="0" fontId="59" fillId="0" borderId="0" applyNumberFormat="0" applyFill="0" applyBorder="0" applyAlignment="0" applyProtection="0"/>
    <xf numFmtId="0" fontId="60" fillId="18" borderId="0" applyNumberFormat="0" applyBorder="0" applyAlignment="0" applyProtection="0"/>
    <xf numFmtId="0" fontId="61" fillId="19" borderId="0" applyNumberFormat="0" applyBorder="0" applyAlignment="0" applyProtection="0"/>
    <xf numFmtId="0" fontId="62" fillId="20" borderId="0" applyNumberFormat="0" applyBorder="0" applyAlignment="0" applyProtection="0"/>
    <xf numFmtId="0" fontId="63" fillId="21" borderId="8" applyNumberFormat="0" applyAlignment="0" applyProtection="0"/>
    <xf numFmtId="0" fontId="64" fillId="22" borderId="9" applyNumberFormat="0" applyAlignment="0" applyProtection="0"/>
    <xf numFmtId="0" fontId="65" fillId="22" borderId="8" applyNumberFormat="0" applyAlignment="0" applyProtection="0"/>
    <xf numFmtId="0" fontId="66" fillId="0" borderId="10" applyNumberFormat="0" applyFill="0" applyAlignment="0" applyProtection="0"/>
    <xf numFmtId="0" fontId="67" fillId="23" borderId="11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70" fillId="24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70" fillId="27" borderId="0" applyNumberFormat="0" applyBorder="0" applyAlignment="0" applyProtection="0"/>
    <xf numFmtId="0" fontId="70" fillId="28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70" fillId="31" borderId="0" applyNumberFormat="0" applyBorder="0" applyAlignment="0" applyProtection="0"/>
    <xf numFmtId="0" fontId="70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70" fillId="35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44" fontId="55" fillId="0" borderId="0" applyFont="0" applyFill="0" applyBorder="0" applyAlignment="0" applyProtection="0"/>
    <xf numFmtId="0" fontId="30" fillId="0" borderId="0"/>
    <xf numFmtId="0" fontId="20" fillId="0" borderId="0"/>
    <xf numFmtId="0" fontId="20" fillId="5" borderId="4" applyNumberFormat="0" applyFont="0" applyAlignment="0" applyProtection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0" borderId="0"/>
    <xf numFmtId="0" fontId="20" fillId="5" borderId="4" applyNumberFormat="0" applyFont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5" borderId="4" applyNumberFormat="0" applyFont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5" borderId="4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1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5" borderId="4" applyNumberFormat="0" applyFont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5" borderId="4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7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7" fillId="0" borderId="0"/>
    <xf numFmtId="0" fontId="17" fillId="5" borderId="4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5" borderId="4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5" borderId="4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0" borderId="0"/>
    <xf numFmtId="0" fontId="16" fillId="0" borderId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5" borderId="4" applyNumberFormat="0" applyFont="0" applyAlignment="0" applyProtection="0"/>
    <xf numFmtId="0" fontId="16" fillId="0" borderId="0"/>
    <xf numFmtId="0" fontId="16" fillId="0" borderId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5" borderId="4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0" borderId="0"/>
    <xf numFmtId="0" fontId="15" fillId="0" borderId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5" borderId="4" applyNumberFormat="0" applyFont="0" applyAlignment="0" applyProtection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71" fillId="0" borderId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2" fillId="0" borderId="0"/>
  </cellStyleXfs>
  <cellXfs count="50">
    <xf numFmtId="0" fontId="0" fillId="0" borderId="0" xfId="0"/>
    <xf numFmtId="0" fontId="41" fillId="2" borderId="1" xfId="3" applyFont="1" applyFill="1" applyBorder="1" applyAlignment="1">
      <alignment horizontal="center" wrapText="1"/>
    </xf>
    <xf numFmtId="10" fontId="41" fillId="0" borderId="1" xfId="3" applyNumberFormat="1" applyFont="1" applyFill="1" applyBorder="1" applyAlignment="1">
      <alignment horizontal="center" wrapText="1"/>
    </xf>
    <xf numFmtId="10" fontId="41" fillId="0" borderId="0" xfId="3" applyNumberFormat="1" applyFont="1" applyFill="1" applyBorder="1" applyAlignment="1">
      <alignment horizontal="center" wrapText="1"/>
    </xf>
    <xf numFmtId="0" fontId="42" fillId="2" borderId="1" xfId="4" applyNumberFormat="1" applyFont="1" applyFill="1" applyBorder="1" applyAlignment="1">
      <alignment horizontal="center" wrapText="1"/>
    </xf>
    <xf numFmtId="164" fontId="41" fillId="2" borderId="1" xfId="4" applyNumberFormat="1" applyFont="1" applyFill="1" applyBorder="1" applyAlignment="1">
      <alignment horizontal="center" wrapText="1"/>
    </xf>
    <xf numFmtId="164" fontId="41" fillId="0" borderId="1" xfId="4" applyNumberFormat="1" applyFont="1" applyFill="1" applyBorder="1" applyAlignment="1">
      <alignment horizontal="center" wrapText="1"/>
    </xf>
    <xf numFmtId="0" fontId="41" fillId="0" borderId="1" xfId="3" applyFont="1" applyFill="1" applyBorder="1" applyAlignment="1">
      <alignment horizontal="center" wrapText="1"/>
    </xf>
    <xf numFmtId="0" fontId="41" fillId="0" borderId="0" xfId="3" applyFont="1" applyFill="1" applyBorder="1" applyAlignment="1">
      <alignment horizontal="center" wrapText="1"/>
    </xf>
    <xf numFmtId="0" fontId="43" fillId="0" borderId="0" xfId="5" applyFont="1" applyBorder="1"/>
    <xf numFmtId="164" fontId="43" fillId="0" borderId="0" xfId="3" applyNumberFormat="1" applyFont="1" applyFill="1" applyBorder="1"/>
    <xf numFmtId="164" fontId="48" fillId="0" borderId="0" xfId="4" applyNumberFormat="1" applyFont="1" applyFill="1" applyBorder="1"/>
    <xf numFmtId="0" fontId="48" fillId="0" borderId="0" xfId="4" applyNumberFormat="1" applyFont="1" applyFill="1" applyBorder="1"/>
    <xf numFmtId="164" fontId="41" fillId="3" borderId="3" xfId="4" applyNumberFormat="1" applyFont="1" applyFill="1" applyBorder="1"/>
    <xf numFmtId="0" fontId="44" fillId="0" borderId="0" xfId="4" applyNumberFormat="1" applyFont="1" applyBorder="1"/>
    <xf numFmtId="164" fontId="41" fillId="0" borderId="0" xfId="4" applyNumberFormat="1" applyFont="1" applyFill="1" applyBorder="1"/>
    <xf numFmtId="164" fontId="41" fillId="0" borderId="3" xfId="4" applyNumberFormat="1" applyFont="1" applyFill="1" applyBorder="1"/>
    <xf numFmtId="0" fontId="44" fillId="0" borderId="0" xfId="4" applyNumberFormat="1" applyFont="1" applyFill="1" applyBorder="1" applyAlignment="1">
      <alignment horizontal="center"/>
    </xf>
    <xf numFmtId="164" fontId="43" fillId="0" borderId="0" xfId="4" applyNumberFormat="1" applyFont="1" applyFill="1" applyBorder="1"/>
    <xf numFmtId="164" fontId="43" fillId="0" borderId="0" xfId="4" applyNumberFormat="1" applyFont="1" applyBorder="1"/>
    <xf numFmtId="164" fontId="44" fillId="0" borderId="0" xfId="4" applyNumberFormat="1" applyFont="1" applyBorder="1"/>
    <xf numFmtId="164" fontId="43" fillId="0" borderId="0" xfId="3" applyNumberFormat="1" applyFont="1" applyBorder="1"/>
    <xf numFmtId="0" fontId="43" fillId="0" borderId="0" xfId="5" applyFont="1" applyFill="1" applyBorder="1"/>
    <xf numFmtId="164" fontId="43" fillId="3" borderId="0" xfId="4" applyNumberFormat="1" applyFont="1" applyFill="1" applyBorder="1"/>
    <xf numFmtId="0" fontId="49" fillId="0" borderId="0" xfId="35" applyFont="1" applyFill="1" applyBorder="1" applyAlignment="1">
      <alignment wrapText="1"/>
    </xf>
    <xf numFmtId="0" fontId="43" fillId="0" borderId="0" xfId="4" applyNumberFormat="1" applyFont="1" applyFill="1" applyBorder="1"/>
    <xf numFmtId="0" fontId="43" fillId="0" borderId="0" xfId="3" applyFont="1" applyFill="1" applyBorder="1"/>
    <xf numFmtId="167" fontId="43" fillId="0" borderId="0" xfId="4" applyNumberFormat="1" applyFont="1" applyFill="1" applyBorder="1"/>
    <xf numFmtId="0" fontId="43" fillId="0" borderId="2" xfId="5" applyFont="1" applyFill="1" applyBorder="1"/>
    <xf numFmtId="0" fontId="43" fillId="0" borderId="0" xfId="3" applyFont="1" applyBorder="1"/>
    <xf numFmtId="10" fontId="41" fillId="4" borderId="1" xfId="3" applyNumberFormat="1" applyFont="1" applyFill="1" applyBorder="1" applyAlignment="1">
      <alignment horizontal="center" wrapText="1"/>
    </xf>
    <xf numFmtId="0" fontId="44" fillId="0" borderId="0" xfId="2469" applyFont="1" applyFill="1" applyBorder="1"/>
    <xf numFmtId="0" fontId="44" fillId="0" borderId="0" xfId="2469" applyNumberFormat="1" applyFont="1" applyFill="1" applyBorder="1" applyAlignment="1">
      <alignment horizontal="right"/>
    </xf>
    <xf numFmtId="14" fontId="44" fillId="0" borderId="0" xfId="2469" applyNumberFormat="1" applyFont="1" applyFill="1" applyBorder="1"/>
    <xf numFmtId="1" fontId="44" fillId="0" borderId="0" xfId="2469" applyNumberFormat="1" applyFont="1" applyFill="1" applyBorder="1"/>
    <xf numFmtId="0" fontId="51" fillId="0" borderId="2" xfId="35" applyFont="1" applyFill="1" applyBorder="1" applyAlignment="1"/>
    <xf numFmtId="0" fontId="42" fillId="2" borderId="1" xfId="2469" applyFont="1" applyFill="1" applyBorder="1" applyAlignment="1">
      <alignment horizontal="center" wrapText="1"/>
    </xf>
    <xf numFmtId="14" fontId="42" fillId="2" borderId="1" xfId="2469" applyNumberFormat="1" applyFont="1" applyFill="1" applyBorder="1" applyAlignment="1">
      <alignment horizontal="center" wrapText="1"/>
    </xf>
    <xf numFmtId="1" fontId="42" fillId="2" borderId="1" xfId="2469" applyNumberFormat="1" applyFont="1" applyFill="1" applyBorder="1" applyAlignment="1">
      <alignment horizontal="center" wrapText="1"/>
    </xf>
    <xf numFmtId="0" fontId="42" fillId="0" borderId="1" xfId="2469" applyFont="1" applyFill="1" applyBorder="1" applyAlignment="1">
      <alignment horizontal="center" wrapText="1"/>
    </xf>
    <xf numFmtId="168" fontId="44" fillId="0" borderId="0" xfId="2469" applyNumberFormat="1" applyFont="1" applyFill="1" applyBorder="1"/>
    <xf numFmtId="49" fontId="44" fillId="0" borderId="0" xfId="2469" applyNumberFormat="1" applyFont="1" applyFill="1" applyBorder="1" applyAlignment="1">
      <alignment horizontal="right"/>
    </xf>
    <xf numFmtId="0" fontId="44" fillId="0" borderId="0" xfId="2470" applyNumberFormat="1" applyFont="1" applyFill="1" applyBorder="1" applyAlignment="1">
      <alignment horizontal="right"/>
    </xf>
    <xf numFmtId="0" fontId="47" fillId="0" borderId="2" xfId="2471" applyFont="1" applyFill="1" applyBorder="1"/>
    <xf numFmtId="0" fontId="44" fillId="0" borderId="0" xfId="2469" applyFont="1" applyFill="1" applyBorder="1" applyAlignment="1">
      <alignment horizontal="right"/>
    </xf>
    <xf numFmtId="0" fontId="44" fillId="0" borderId="0" xfId="4" applyNumberFormat="1" applyFont="1" applyFill="1" applyBorder="1"/>
    <xf numFmtId="0" fontId="43" fillId="0" borderId="0" xfId="956" applyFont="1" applyFill="1" applyBorder="1" applyAlignment="1"/>
    <xf numFmtId="164" fontId="44" fillId="0" borderId="0" xfId="4" applyNumberFormat="1" applyFont="1" applyFill="1" applyBorder="1"/>
    <xf numFmtId="0" fontId="43" fillId="0" borderId="0" xfId="19" quotePrefix="1" applyNumberFormat="1" applyFont="1" applyFill="1"/>
    <xf numFmtId="0" fontId="47" fillId="0" borderId="0" xfId="79" applyFont="1" applyFill="1"/>
  </cellXfs>
  <cellStyles count="2487">
    <cellStyle name="£Z_x0004_Ç_x0006_^_x0004_" xfId="1" xr:uid="{00000000-0005-0000-0000-000000000000}"/>
    <cellStyle name="£Z_x0004_Ç_x0006_^_x0004_ 2" xfId="3" xr:uid="{00000000-0005-0000-0000-000001000000}"/>
    <cellStyle name="£Z_x0004_Ç_x0006_^_x0004_ 2 2" xfId="41" xr:uid="{00000000-0005-0000-0000-000002000000}"/>
    <cellStyle name="20% - Accent1" xfId="640" builtinId="30" customBuiltin="1"/>
    <cellStyle name="20% - Accent1 2" xfId="58" xr:uid="{00000000-0005-0000-0000-000004000000}"/>
    <cellStyle name="20% - Accent1 2 10" xfId="2308" xr:uid="{00000000-0005-0000-0000-000005000000}"/>
    <cellStyle name="20% - Accent1 2 2" xfId="87" xr:uid="{00000000-0005-0000-0000-000006000000}"/>
    <cellStyle name="20% - Accent1 2 2 2" xfId="186" xr:uid="{00000000-0005-0000-0000-000007000000}"/>
    <cellStyle name="20% - Accent1 2 2 2 2" xfId="314" xr:uid="{00000000-0005-0000-0000-000008000000}"/>
    <cellStyle name="20% - Accent1 2 2 2 2 2" xfId="603" xr:uid="{00000000-0005-0000-0000-000009000000}"/>
    <cellStyle name="20% - Accent1 2 2 2 2 2 2" xfId="1579" xr:uid="{00000000-0005-0000-0000-00000A000000}"/>
    <cellStyle name="20% - Accent1 2 2 2 2 3" xfId="887" xr:uid="{00000000-0005-0000-0000-00000B000000}"/>
    <cellStyle name="20% - Accent1 2 2 2 2 3 2" xfId="1835" xr:uid="{00000000-0005-0000-0000-00000C000000}"/>
    <cellStyle name="20% - Accent1 2 2 2 2 4" xfId="1316" xr:uid="{00000000-0005-0000-0000-00000D000000}"/>
    <cellStyle name="20% - Accent1 2 2 2 3" xfId="481" xr:uid="{00000000-0005-0000-0000-00000E000000}"/>
    <cellStyle name="20% - Accent1 2 2 2 3 2" xfId="1457" xr:uid="{00000000-0005-0000-0000-00000F000000}"/>
    <cellStyle name="20% - Accent1 2 2 2 4" xfId="765" xr:uid="{00000000-0005-0000-0000-000010000000}"/>
    <cellStyle name="20% - Accent1 2 2 2 4 2" xfId="1713" xr:uid="{00000000-0005-0000-0000-000011000000}"/>
    <cellStyle name="20% - Accent1 2 2 2 5" xfId="1194" xr:uid="{00000000-0005-0000-0000-000012000000}"/>
    <cellStyle name="20% - Accent1 2 2 3" xfId="242" xr:uid="{00000000-0005-0000-0000-000013000000}"/>
    <cellStyle name="20% - Accent1 2 2 3 2" xfId="532" xr:uid="{00000000-0005-0000-0000-000014000000}"/>
    <cellStyle name="20% - Accent1 2 2 3 2 2" xfId="1508" xr:uid="{00000000-0005-0000-0000-000015000000}"/>
    <cellStyle name="20% - Accent1 2 2 3 3" xfId="816" xr:uid="{00000000-0005-0000-0000-000016000000}"/>
    <cellStyle name="20% - Accent1 2 2 3 3 2" xfId="1764" xr:uid="{00000000-0005-0000-0000-000017000000}"/>
    <cellStyle name="20% - Accent1 2 2 3 4" xfId="1245" xr:uid="{00000000-0005-0000-0000-000018000000}"/>
    <cellStyle name="20% - Accent1 2 2 4" xfId="409" xr:uid="{00000000-0005-0000-0000-000019000000}"/>
    <cellStyle name="20% - Accent1 2 2 4 2" xfId="1000" xr:uid="{00000000-0005-0000-0000-00001A000000}"/>
    <cellStyle name="20% - Accent1 2 2 4 2 2" xfId="1942" xr:uid="{00000000-0005-0000-0000-00001B000000}"/>
    <cellStyle name="20% - Accent1 2 2 4 3" xfId="1386" xr:uid="{00000000-0005-0000-0000-00001C000000}"/>
    <cellStyle name="20% - Accent1 2 2 5" xfId="694" xr:uid="{00000000-0005-0000-0000-00001D000000}"/>
    <cellStyle name="20% - Accent1 2 2 5 2" xfId="1642" xr:uid="{00000000-0005-0000-0000-00001E000000}"/>
    <cellStyle name="20% - Accent1 2 2 6" xfId="1123" xr:uid="{00000000-0005-0000-0000-00001F000000}"/>
    <cellStyle name="20% - Accent1 2 2 7" xfId="2040" xr:uid="{00000000-0005-0000-0000-000020000000}"/>
    <cellStyle name="20% - Accent1 2 2 8" xfId="2188" xr:uid="{00000000-0005-0000-0000-000021000000}"/>
    <cellStyle name="20% - Accent1 2 2 9" xfId="2330" xr:uid="{00000000-0005-0000-0000-000022000000}"/>
    <cellStyle name="20% - Accent1 2 3" xfId="156" xr:uid="{00000000-0005-0000-0000-000023000000}"/>
    <cellStyle name="20% - Accent1 2 3 2" xfId="288" xr:uid="{00000000-0005-0000-0000-000024000000}"/>
    <cellStyle name="20% - Accent1 2 3 2 2" xfId="577" xr:uid="{00000000-0005-0000-0000-000025000000}"/>
    <cellStyle name="20% - Accent1 2 3 2 2 2" xfId="1553" xr:uid="{00000000-0005-0000-0000-000026000000}"/>
    <cellStyle name="20% - Accent1 2 3 2 3" xfId="861" xr:uid="{00000000-0005-0000-0000-000027000000}"/>
    <cellStyle name="20% - Accent1 2 3 2 3 2" xfId="1809" xr:uid="{00000000-0005-0000-0000-000028000000}"/>
    <cellStyle name="20% - Accent1 2 3 2 4" xfId="1290" xr:uid="{00000000-0005-0000-0000-000029000000}"/>
    <cellStyle name="20% - Accent1 2 3 3" xfId="454" xr:uid="{00000000-0005-0000-0000-00002A000000}"/>
    <cellStyle name="20% - Accent1 2 3 3 2" xfId="1034" xr:uid="{00000000-0005-0000-0000-00002B000000}"/>
    <cellStyle name="20% - Accent1 2 3 3 2 2" xfId="1965" xr:uid="{00000000-0005-0000-0000-00002C000000}"/>
    <cellStyle name="20% - Accent1 2 3 3 3" xfId="1431" xr:uid="{00000000-0005-0000-0000-00002D000000}"/>
    <cellStyle name="20% - Accent1 2 3 4" xfId="739" xr:uid="{00000000-0005-0000-0000-00002E000000}"/>
    <cellStyle name="20% - Accent1 2 3 4 2" xfId="1687" xr:uid="{00000000-0005-0000-0000-00002F000000}"/>
    <cellStyle name="20% - Accent1 2 3 5" xfId="1168" xr:uid="{00000000-0005-0000-0000-000030000000}"/>
    <cellStyle name="20% - Accent1 2 3 6" xfId="2041" xr:uid="{00000000-0005-0000-0000-000031000000}"/>
    <cellStyle name="20% - Accent1 2 3 7" xfId="2189" xr:uid="{00000000-0005-0000-0000-000032000000}"/>
    <cellStyle name="20% - Accent1 2 3 8" xfId="2331" xr:uid="{00000000-0005-0000-0000-000033000000}"/>
    <cellStyle name="20% - Accent1 2 4" xfId="224" xr:uid="{00000000-0005-0000-0000-000034000000}"/>
    <cellStyle name="20% - Accent1 2 4 2" xfId="515" xr:uid="{00000000-0005-0000-0000-000035000000}"/>
    <cellStyle name="20% - Accent1 2 4 2 2" xfId="973" xr:uid="{00000000-0005-0000-0000-000036000000}"/>
    <cellStyle name="20% - Accent1 2 4 2 2 2" xfId="1916" xr:uid="{00000000-0005-0000-0000-000037000000}"/>
    <cellStyle name="20% - Accent1 2 4 2 3" xfId="1491" xr:uid="{00000000-0005-0000-0000-000038000000}"/>
    <cellStyle name="20% - Accent1 2 4 3" xfId="799" xr:uid="{00000000-0005-0000-0000-000039000000}"/>
    <cellStyle name="20% - Accent1 2 4 3 2" xfId="1747" xr:uid="{00000000-0005-0000-0000-00003A000000}"/>
    <cellStyle name="20% - Accent1 2 4 4" xfId="1228" xr:uid="{00000000-0005-0000-0000-00003B000000}"/>
    <cellStyle name="20% - Accent1 2 4 5" xfId="2104" xr:uid="{00000000-0005-0000-0000-00003C000000}"/>
    <cellStyle name="20% - Accent1 2 4 6" xfId="2249" xr:uid="{00000000-0005-0000-0000-00003D000000}"/>
    <cellStyle name="20% - Accent1 2 4 7" xfId="2391" xr:uid="{00000000-0005-0000-0000-00003E000000}"/>
    <cellStyle name="20% - Accent1 2 5" xfId="392" xr:uid="{00000000-0005-0000-0000-00003F000000}"/>
    <cellStyle name="20% - Accent1 2 5 2" xfId="935" xr:uid="{00000000-0005-0000-0000-000040000000}"/>
    <cellStyle name="20% - Accent1 2 5 2 2" xfId="1881" xr:uid="{00000000-0005-0000-0000-000041000000}"/>
    <cellStyle name="20% - Accent1 2 5 3" xfId="1369" xr:uid="{00000000-0005-0000-0000-000042000000}"/>
    <cellStyle name="20% - Accent1 2 6" xfId="677" xr:uid="{00000000-0005-0000-0000-000043000000}"/>
    <cellStyle name="20% - Accent1 2 6 2" xfId="1625" xr:uid="{00000000-0005-0000-0000-000044000000}"/>
    <cellStyle name="20% - Accent1 2 7" xfId="1106" xr:uid="{00000000-0005-0000-0000-000045000000}"/>
    <cellStyle name="20% - Accent1 2 8" xfId="2017" xr:uid="{00000000-0005-0000-0000-000046000000}"/>
    <cellStyle name="20% - Accent1 2 9" xfId="2166" xr:uid="{00000000-0005-0000-0000-000047000000}"/>
    <cellStyle name="20% - Accent1 3" xfId="125" xr:uid="{00000000-0005-0000-0000-000048000000}"/>
    <cellStyle name="20% - Accent1 3 2" xfId="270" xr:uid="{00000000-0005-0000-0000-000049000000}"/>
    <cellStyle name="20% - Accent1 3 2 2" xfId="559" xr:uid="{00000000-0005-0000-0000-00004A000000}"/>
    <cellStyle name="20% - Accent1 3 2 2 2" xfId="1535" xr:uid="{00000000-0005-0000-0000-00004B000000}"/>
    <cellStyle name="20% - Accent1 3 2 3" xfId="843" xr:uid="{00000000-0005-0000-0000-00004C000000}"/>
    <cellStyle name="20% - Accent1 3 2 3 2" xfId="1791" xr:uid="{00000000-0005-0000-0000-00004D000000}"/>
    <cellStyle name="20% - Accent1 3 2 4" xfId="1272" xr:uid="{00000000-0005-0000-0000-00004E000000}"/>
    <cellStyle name="20% - Accent1 3 3" xfId="436" xr:uid="{00000000-0005-0000-0000-00004F000000}"/>
    <cellStyle name="20% - Accent1 3 3 2" xfId="1413" xr:uid="{00000000-0005-0000-0000-000050000000}"/>
    <cellStyle name="20% - Accent1 3 4" xfId="721" xr:uid="{00000000-0005-0000-0000-000051000000}"/>
    <cellStyle name="20% - Accent1 3 4 2" xfId="1669" xr:uid="{00000000-0005-0000-0000-000052000000}"/>
    <cellStyle name="20% - Accent1 3 5" xfId="1150" xr:uid="{00000000-0005-0000-0000-000053000000}"/>
    <cellStyle name="20% - Accent1 4" xfId="1599" xr:uid="{00000000-0005-0000-0000-000054000000}"/>
    <cellStyle name="20% - Accent2" xfId="644" builtinId="34" customBuiltin="1"/>
    <cellStyle name="20% - Accent2 2" xfId="59" xr:uid="{00000000-0005-0000-0000-000056000000}"/>
    <cellStyle name="20% - Accent2 2 10" xfId="2309" xr:uid="{00000000-0005-0000-0000-000057000000}"/>
    <cellStyle name="20% - Accent2 2 2" xfId="88" xr:uid="{00000000-0005-0000-0000-000058000000}"/>
    <cellStyle name="20% - Accent2 2 2 2" xfId="187" xr:uid="{00000000-0005-0000-0000-000059000000}"/>
    <cellStyle name="20% - Accent2 2 2 2 2" xfId="315" xr:uid="{00000000-0005-0000-0000-00005A000000}"/>
    <cellStyle name="20% - Accent2 2 2 2 2 2" xfId="604" xr:uid="{00000000-0005-0000-0000-00005B000000}"/>
    <cellStyle name="20% - Accent2 2 2 2 2 2 2" xfId="1580" xr:uid="{00000000-0005-0000-0000-00005C000000}"/>
    <cellStyle name="20% - Accent2 2 2 2 2 3" xfId="888" xr:uid="{00000000-0005-0000-0000-00005D000000}"/>
    <cellStyle name="20% - Accent2 2 2 2 2 3 2" xfId="1836" xr:uid="{00000000-0005-0000-0000-00005E000000}"/>
    <cellStyle name="20% - Accent2 2 2 2 2 4" xfId="1317" xr:uid="{00000000-0005-0000-0000-00005F000000}"/>
    <cellStyle name="20% - Accent2 2 2 2 3" xfId="482" xr:uid="{00000000-0005-0000-0000-000060000000}"/>
    <cellStyle name="20% - Accent2 2 2 2 3 2" xfId="1458" xr:uid="{00000000-0005-0000-0000-000061000000}"/>
    <cellStyle name="20% - Accent2 2 2 2 4" xfId="766" xr:uid="{00000000-0005-0000-0000-000062000000}"/>
    <cellStyle name="20% - Accent2 2 2 2 4 2" xfId="1714" xr:uid="{00000000-0005-0000-0000-000063000000}"/>
    <cellStyle name="20% - Accent2 2 2 2 5" xfId="1195" xr:uid="{00000000-0005-0000-0000-000064000000}"/>
    <cellStyle name="20% - Accent2 2 2 3" xfId="243" xr:uid="{00000000-0005-0000-0000-000065000000}"/>
    <cellStyle name="20% - Accent2 2 2 3 2" xfId="533" xr:uid="{00000000-0005-0000-0000-000066000000}"/>
    <cellStyle name="20% - Accent2 2 2 3 2 2" xfId="1509" xr:uid="{00000000-0005-0000-0000-000067000000}"/>
    <cellStyle name="20% - Accent2 2 2 3 3" xfId="817" xr:uid="{00000000-0005-0000-0000-000068000000}"/>
    <cellStyle name="20% - Accent2 2 2 3 3 2" xfId="1765" xr:uid="{00000000-0005-0000-0000-000069000000}"/>
    <cellStyle name="20% - Accent2 2 2 3 4" xfId="1246" xr:uid="{00000000-0005-0000-0000-00006A000000}"/>
    <cellStyle name="20% - Accent2 2 2 4" xfId="410" xr:uid="{00000000-0005-0000-0000-00006B000000}"/>
    <cellStyle name="20% - Accent2 2 2 4 2" xfId="1001" xr:uid="{00000000-0005-0000-0000-00006C000000}"/>
    <cellStyle name="20% - Accent2 2 2 4 2 2" xfId="1943" xr:uid="{00000000-0005-0000-0000-00006D000000}"/>
    <cellStyle name="20% - Accent2 2 2 4 3" xfId="1387" xr:uid="{00000000-0005-0000-0000-00006E000000}"/>
    <cellStyle name="20% - Accent2 2 2 5" xfId="695" xr:uid="{00000000-0005-0000-0000-00006F000000}"/>
    <cellStyle name="20% - Accent2 2 2 5 2" xfId="1643" xr:uid="{00000000-0005-0000-0000-000070000000}"/>
    <cellStyle name="20% - Accent2 2 2 6" xfId="1124" xr:uid="{00000000-0005-0000-0000-000071000000}"/>
    <cellStyle name="20% - Accent2 2 2 7" xfId="2042" xr:uid="{00000000-0005-0000-0000-000072000000}"/>
    <cellStyle name="20% - Accent2 2 2 8" xfId="2190" xr:uid="{00000000-0005-0000-0000-000073000000}"/>
    <cellStyle name="20% - Accent2 2 2 9" xfId="2332" xr:uid="{00000000-0005-0000-0000-000074000000}"/>
    <cellStyle name="20% - Accent2 2 3" xfId="157" xr:uid="{00000000-0005-0000-0000-000075000000}"/>
    <cellStyle name="20% - Accent2 2 3 2" xfId="289" xr:uid="{00000000-0005-0000-0000-000076000000}"/>
    <cellStyle name="20% - Accent2 2 3 2 2" xfId="578" xr:uid="{00000000-0005-0000-0000-000077000000}"/>
    <cellStyle name="20% - Accent2 2 3 2 2 2" xfId="1554" xr:uid="{00000000-0005-0000-0000-000078000000}"/>
    <cellStyle name="20% - Accent2 2 3 2 3" xfId="862" xr:uid="{00000000-0005-0000-0000-000079000000}"/>
    <cellStyle name="20% - Accent2 2 3 2 3 2" xfId="1810" xr:uid="{00000000-0005-0000-0000-00007A000000}"/>
    <cellStyle name="20% - Accent2 2 3 2 4" xfId="1291" xr:uid="{00000000-0005-0000-0000-00007B000000}"/>
    <cellStyle name="20% - Accent2 2 3 3" xfId="455" xr:uid="{00000000-0005-0000-0000-00007C000000}"/>
    <cellStyle name="20% - Accent2 2 3 3 2" xfId="1035" xr:uid="{00000000-0005-0000-0000-00007D000000}"/>
    <cellStyle name="20% - Accent2 2 3 3 2 2" xfId="1966" xr:uid="{00000000-0005-0000-0000-00007E000000}"/>
    <cellStyle name="20% - Accent2 2 3 3 3" xfId="1432" xr:uid="{00000000-0005-0000-0000-00007F000000}"/>
    <cellStyle name="20% - Accent2 2 3 4" xfId="740" xr:uid="{00000000-0005-0000-0000-000080000000}"/>
    <cellStyle name="20% - Accent2 2 3 4 2" xfId="1688" xr:uid="{00000000-0005-0000-0000-000081000000}"/>
    <cellStyle name="20% - Accent2 2 3 5" xfId="1169" xr:uid="{00000000-0005-0000-0000-000082000000}"/>
    <cellStyle name="20% - Accent2 2 3 6" xfId="2043" xr:uid="{00000000-0005-0000-0000-000083000000}"/>
    <cellStyle name="20% - Accent2 2 3 7" xfId="2191" xr:uid="{00000000-0005-0000-0000-000084000000}"/>
    <cellStyle name="20% - Accent2 2 3 8" xfId="2333" xr:uid="{00000000-0005-0000-0000-000085000000}"/>
    <cellStyle name="20% - Accent2 2 4" xfId="225" xr:uid="{00000000-0005-0000-0000-000086000000}"/>
    <cellStyle name="20% - Accent2 2 4 2" xfId="516" xr:uid="{00000000-0005-0000-0000-000087000000}"/>
    <cellStyle name="20% - Accent2 2 4 2 2" xfId="974" xr:uid="{00000000-0005-0000-0000-000088000000}"/>
    <cellStyle name="20% - Accent2 2 4 2 2 2" xfId="1917" xr:uid="{00000000-0005-0000-0000-000089000000}"/>
    <cellStyle name="20% - Accent2 2 4 2 3" xfId="1492" xr:uid="{00000000-0005-0000-0000-00008A000000}"/>
    <cellStyle name="20% - Accent2 2 4 3" xfId="800" xr:uid="{00000000-0005-0000-0000-00008B000000}"/>
    <cellStyle name="20% - Accent2 2 4 3 2" xfId="1748" xr:uid="{00000000-0005-0000-0000-00008C000000}"/>
    <cellStyle name="20% - Accent2 2 4 4" xfId="1229" xr:uid="{00000000-0005-0000-0000-00008D000000}"/>
    <cellStyle name="20% - Accent2 2 4 5" xfId="2105" xr:uid="{00000000-0005-0000-0000-00008E000000}"/>
    <cellStyle name="20% - Accent2 2 4 6" xfId="2250" xr:uid="{00000000-0005-0000-0000-00008F000000}"/>
    <cellStyle name="20% - Accent2 2 4 7" xfId="2392" xr:uid="{00000000-0005-0000-0000-000090000000}"/>
    <cellStyle name="20% - Accent2 2 5" xfId="393" xr:uid="{00000000-0005-0000-0000-000091000000}"/>
    <cellStyle name="20% - Accent2 2 5 2" xfId="937" xr:uid="{00000000-0005-0000-0000-000092000000}"/>
    <cellStyle name="20% - Accent2 2 5 2 2" xfId="1883" xr:uid="{00000000-0005-0000-0000-000093000000}"/>
    <cellStyle name="20% - Accent2 2 5 3" xfId="1370" xr:uid="{00000000-0005-0000-0000-000094000000}"/>
    <cellStyle name="20% - Accent2 2 6" xfId="678" xr:uid="{00000000-0005-0000-0000-000095000000}"/>
    <cellStyle name="20% - Accent2 2 6 2" xfId="1626" xr:uid="{00000000-0005-0000-0000-000096000000}"/>
    <cellStyle name="20% - Accent2 2 7" xfId="1107" xr:uid="{00000000-0005-0000-0000-000097000000}"/>
    <cellStyle name="20% - Accent2 2 8" xfId="2018" xr:uid="{00000000-0005-0000-0000-000098000000}"/>
    <cellStyle name="20% - Accent2 2 9" xfId="2167" xr:uid="{00000000-0005-0000-0000-000099000000}"/>
    <cellStyle name="20% - Accent2 3" xfId="126" xr:uid="{00000000-0005-0000-0000-00009A000000}"/>
    <cellStyle name="20% - Accent2 3 2" xfId="271" xr:uid="{00000000-0005-0000-0000-00009B000000}"/>
    <cellStyle name="20% - Accent2 3 2 2" xfId="560" xr:uid="{00000000-0005-0000-0000-00009C000000}"/>
    <cellStyle name="20% - Accent2 3 2 2 2" xfId="1536" xr:uid="{00000000-0005-0000-0000-00009D000000}"/>
    <cellStyle name="20% - Accent2 3 2 3" xfId="844" xr:uid="{00000000-0005-0000-0000-00009E000000}"/>
    <cellStyle name="20% - Accent2 3 2 3 2" xfId="1792" xr:uid="{00000000-0005-0000-0000-00009F000000}"/>
    <cellStyle name="20% - Accent2 3 2 4" xfId="1273" xr:uid="{00000000-0005-0000-0000-0000A0000000}"/>
    <cellStyle name="20% - Accent2 3 3" xfId="437" xr:uid="{00000000-0005-0000-0000-0000A1000000}"/>
    <cellStyle name="20% - Accent2 3 3 2" xfId="1414" xr:uid="{00000000-0005-0000-0000-0000A2000000}"/>
    <cellStyle name="20% - Accent2 3 4" xfId="722" xr:uid="{00000000-0005-0000-0000-0000A3000000}"/>
    <cellStyle name="20% - Accent2 3 4 2" xfId="1670" xr:uid="{00000000-0005-0000-0000-0000A4000000}"/>
    <cellStyle name="20% - Accent2 3 5" xfId="1151" xr:uid="{00000000-0005-0000-0000-0000A5000000}"/>
    <cellStyle name="20% - Accent2 4" xfId="1601" xr:uid="{00000000-0005-0000-0000-0000A6000000}"/>
    <cellStyle name="20% - Accent3" xfId="648" builtinId="38" customBuiltin="1"/>
    <cellStyle name="20% - Accent3 2" xfId="60" xr:uid="{00000000-0005-0000-0000-0000A8000000}"/>
    <cellStyle name="20% - Accent3 2 10" xfId="2310" xr:uid="{00000000-0005-0000-0000-0000A9000000}"/>
    <cellStyle name="20% - Accent3 2 2" xfId="89" xr:uid="{00000000-0005-0000-0000-0000AA000000}"/>
    <cellStyle name="20% - Accent3 2 2 2" xfId="188" xr:uid="{00000000-0005-0000-0000-0000AB000000}"/>
    <cellStyle name="20% - Accent3 2 2 2 2" xfId="316" xr:uid="{00000000-0005-0000-0000-0000AC000000}"/>
    <cellStyle name="20% - Accent3 2 2 2 2 2" xfId="605" xr:uid="{00000000-0005-0000-0000-0000AD000000}"/>
    <cellStyle name="20% - Accent3 2 2 2 2 2 2" xfId="1581" xr:uid="{00000000-0005-0000-0000-0000AE000000}"/>
    <cellStyle name="20% - Accent3 2 2 2 2 3" xfId="889" xr:uid="{00000000-0005-0000-0000-0000AF000000}"/>
    <cellStyle name="20% - Accent3 2 2 2 2 3 2" xfId="1837" xr:uid="{00000000-0005-0000-0000-0000B0000000}"/>
    <cellStyle name="20% - Accent3 2 2 2 2 4" xfId="1318" xr:uid="{00000000-0005-0000-0000-0000B1000000}"/>
    <cellStyle name="20% - Accent3 2 2 2 3" xfId="483" xr:uid="{00000000-0005-0000-0000-0000B2000000}"/>
    <cellStyle name="20% - Accent3 2 2 2 3 2" xfId="1459" xr:uid="{00000000-0005-0000-0000-0000B3000000}"/>
    <cellStyle name="20% - Accent3 2 2 2 4" xfId="767" xr:uid="{00000000-0005-0000-0000-0000B4000000}"/>
    <cellStyle name="20% - Accent3 2 2 2 4 2" xfId="1715" xr:uid="{00000000-0005-0000-0000-0000B5000000}"/>
    <cellStyle name="20% - Accent3 2 2 2 5" xfId="1196" xr:uid="{00000000-0005-0000-0000-0000B6000000}"/>
    <cellStyle name="20% - Accent3 2 2 3" xfId="244" xr:uid="{00000000-0005-0000-0000-0000B7000000}"/>
    <cellStyle name="20% - Accent3 2 2 3 2" xfId="534" xr:uid="{00000000-0005-0000-0000-0000B8000000}"/>
    <cellStyle name="20% - Accent3 2 2 3 2 2" xfId="1510" xr:uid="{00000000-0005-0000-0000-0000B9000000}"/>
    <cellStyle name="20% - Accent3 2 2 3 3" xfId="818" xr:uid="{00000000-0005-0000-0000-0000BA000000}"/>
    <cellStyle name="20% - Accent3 2 2 3 3 2" xfId="1766" xr:uid="{00000000-0005-0000-0000-0000BB000000}"/>
    <cellStyle name="20% - Accent3 2 2 3 4" xfId="1247" xr:uid="{00000000-0005-0000-0000-0000BC000000}"/>
    <cellStyle name="20% - Accent3 2 2 4" xfId="411" xr:uid="{00000000-0005-0000-0000-0000BD000000}"/>
    <cellStyle name="20% - Accent3 2 2 4 2" xfId="1002" xr:uid="{00000000-0005-0000-0000-0000BE000000}"/>
    <cellStyle name="20% - Accent3 2 2 4 2 2" xfId="1944" xr:uid="{00000000-0005-0000-0000-0000BF000000}"/>
    <cellStyle name="20% - Accent3 2 2 4 3" xfId="1388" xr:uid="{00000000-0005-0000-0000-0000C0000000}"/>
    <cellStyle name="20% - Accent3 2 2 5" xfId="696" xr:uid="{00000000-0005-0000-0000-0000C1000000}"/>
    <cellStyle name="20% - Accent3 2 2 5 2" xfId="1644" xr:uid="{00000000-0005-0000-0000-0000C2000000}"/>
    <cellStyle name="20% - Accent3 2 2 6" xfId="1125" xr:uid="{00000000-0005-0000-0000-0000C3000000}"/>
    <cellStyle name="20% - Accent3 2 2 7" xfId="2044" xr:uid="{00000000-0005-0000-0000-0000C4000000}"/>
    <cellStyle name="20% - Accent3 2 2 8" xfId="2192" xr:uid="{00000000-0005-0000-0000-0000C5000000}"/>
    <cellStyle name="20% - Accent3 2 2 9" xfId="2334" xr:uid="{00000000-0005-0000-0000-0000C6000000}"/>
    <cellStyle name="20% - Accent3 2 3" xfId="158" xr:uid="{00000000-0005-0000-0000-0000C7000000}"/>
    <cellStyle name="20% - Accent3 2 3 2" xfId="290" xr:uid="{00000000-0005-0000-0000-0000C8000000}"/>
    <cellStyle name="20% - Accent3 2 3 2 2" xfId="579" xr:uid="{00000000-0005-0000-0000-0000C9000000}"/>
    <cellStyle name="20% - Accent3 2 3 2 2 2" xfId="1555" xr:uid="{00000000-0005-0000-0000-0000CA000000}"/>
    <cellStyle name="20% - Accent3 2 3 2 3" xfId="863" xr:uid="{00000000-0005-0000-0000-0000CB000000}"/>
    <cellStyle name="20% - Accent3 2 3 2 3 2" xfId="1811" xr:uid="{00000000-0005-0000-0000-0000CC000000}"/>
    <cellStyle name="20% - Accent3 2 3 2 4" xfId="1292" xr:uid="{00000000-0005-0000-0000-0000CD000000}"/>
    <cellStyle name="20% - Accent3 2 3 3" xfId="456" xr:uid="{00000000-0005-0000-0000-0000CE000000}"/>
    <cellStyle name="20% - Accent3 2 3 3 2" xfId="1036" xr:uid="{00000000-0005-0000-0000-0000CF000000}"/>
    <cellStyle name="20% - Accent3 2 3 3 2 2" xfId="1967" xr:uid="{00000000-0005-0000-0000-0000D0000000}"/>
    <cellStyle name="20% - Accent3 2 3 3 3" xfId="1433" xr:uid="{00000000-0005-0000-0000-0000D1000000}"/>
    <cellStyle name="20% - Accent3 2 3 4" xfId="741" xr:uid="{00000000-0005-0000-0000-0000D2000000}"/>
    <cellStyle name="20% - Accent3 2 3 4 2" xfId="1689" xr:uid="{00000000-0005-0000-0000-0000D3000000}"/>
    <cellStyle name="20% - Accent3 2 3 5" xfId="1170" xr:uid="{00000000-0005-0000-0000-0000D4000000}"/>
    <cellStyle name="20% - Accent3 2 3 6" xfId="2045" xr:uid="{00000000-0005-0000-0000-0000D5000000}"/>
    <cellStyle name="20% - Accent3 2 3 7" xfId="2193" xr:uid="{00000000-0005-0000-0000-0000D6000000}"/>
    <cellStyle name="20% - Accent3 2 3 8" xfId="2335" xr:uid="{00000000-0005-0000-0000-0000D7000000}"/>
    <cellStyle name="20% - Accent3 2 4" xfId="226" xr:uid="{00000000-0005-0000-0000-0000D8000000}"/>
    <cellStyle name="20% - Accent3 2 4 2" xfId="517" xr:uid="{00000000-0005-0000-0000-0000D9000000}"/>
    <cellStyle name="20% - Accent3 2 4 2 2" xfId="975" xr:uid="{00000000-0005-0000-0000-0000DA000000}"/>
    <cellStyle name="20% - Accent3 2 4 2 2 2" xfId="1918" xr:uid="{00000000-0005-0000-0000-0000DB000000}"/>
    <cellStyle name="20% - Accent3 2 4 2 3" xfId="1493" xr:uid="{00000000-0005-0000-0000-0000DC000000}"/>
    <cellStyle name="20% - Accent3 2 4 3" xfId="801" xr:uid="{00000000-0005-0000-0000-0000DD000000}"/>
    <cellStyle name="20% - Accent3 2 4 3 2" xfId="1749" xr:uid="{00000000-0005-0000-0000-0000DE000000}"/>
    <cellStyle name="20% - Accent3 2 4 4" xfId="1230" xr:uid="{00000000-0005-0000-0000-0000DF000000}"/>
    <cellStyle name="20% - Accent3 2 4 5" xfId="2106" xr:uid="{00000000-0005-0000-0000-0000E0000000}"/>
    <cellStyle name="20% - Accent3 2 4 6" xfId="2251" xr:uid="{00000000-0005-0000-0000-0000E1000000}"/>
    <cellStyle name="20% - Accent3 2 4 7" xfId="2393" xr:uid="{00000000-0005-0000-0000-0000E2000000}"/>
    <cellStyle name="20% - Accent3 2 5" xfId="394" xr:uid="{00000000-0005-0000-0000-0000E3000000}"/>
    <cellStyle name="20% - Accent3 2 5 2" xfId="939" xr:uid="{00000000-0005-0000-0000-0000E4000000}"/>
    <cellStyle name="20% - Accent3 2 5 2 2" xfId="1885" xr:uid="{00000000-0005-0000-0000-0000E5000000}"/>
    <cellStyle name="20% - Accent3 2 5 3" xfId="1371" xr:uid="{00000000-0005-0000-0000-0000E6000000}"/>
    <cellStyle name="20% - Accent3 2 6" xfId="679" xr:uid="{00000000-0005-0000-0000-0000E7000000}"/>
    <cellStyle name="20% - Accent3 2 6 2" xfId="1627" xr:uid="{00000000-0005-0000-0000-0000E8000000}"/>
    <cellStyle name="20% - Accent3 2 7" xfId="1108" xr:uid="{00000000-0005-0000-0000-0000E9000000}"/>
    <cellStyle name="20% - Accent3 2 8" xfId="2019" xr:uid="{00000000-0005-0000-0000-0000EA000000}"/>
    <cellStyle name="20% - Accent3 2 9" xfId="2168" xr:uid="{00000000-0005-0000-0000-0000EB000000}"/>
    <cellStyle name="20% - Accent3 3" xfId="127" xr:uid="{00000000-0005-0000-0000-0000EC000000}"/>
    <cellStyle name="20% - Accent3 3 2" xfId="272" xr:uid="{00000000-0005-0000-0000-0000ED000000}"/>
    <cellStyle name="20% - Accent3 3 2 2" xfId="561" xr:uid="{00000000-0005-0000-0000-0000EE000000}"/>
    <cellStyle name="20% - Accent3 3 2 2 2" xfId="1537" xr:uid="{00000000-0005-0000-0000-0000EF000000}"/>
    <cellStyle name="20% - Accent3 3 2 3" xfId="845" xr:uid="{00000000-0005-0000-0000-0000F0000000}"/>
    <cellStyle name="20% - Accent3 3 2 3 2" xfId="1793" xr:uid="{00000000-0005-0000-0000-0000F1000000}"/>
    <cellStyle name="20% - Accent3 3 2 4" xfId="1274" xr:uid="{00000000-0005-0000-0000-0000F2000000}"/>
    <cellStyle name="20% - Accent3 3 3" xfId="438" xr:uid="{00000000-0005-0000-0000-0000F3000000}"/>
    <cellStyle name="20% - Accent3 3 3 2" xfId="1415" xr:uid="{00000000-0005-0000-0000-0000F4000000}"/>
    <cellStyle name="20% - Accent3 3 4" xfId="723" xr:uid="{00000000-0005-0000-0000-0000F5000000}"/>
    <cellStyle name="20% - Accent3 3 4 2" xfId="1671" xr:uid="{00000000-0005-0000-0000-0000F6000000}"/>
    <cellStyle name="20% - Accent3 3 5" xfId="1152" xr:uid="{00000000-0005-0000-0000-0000F7000000}"/>
    <cellStyle name="20% - Accent3 4" xfId="1603" xr:uid="{00000000-0005-0000-0000-0000F8000000}"/>
    <cellStyle name="20% - Accent4" xfId="652" builtinId="42" customBuiltin="1"/>
    <cellStyle name="20% - Accent4 2" xfId="61" xr:uid="{00000000-0005-0000-0000-0000FA000000}"/>
    <cellStyle name="20% - Accent4 2 10" xfId="2311" xr:uid="{00000000-0005-0000-0000-0000FB000000}"/>
    <cellStyle name="20% - Accent4 2 2" xfId="90" xr:uid="{00000000-0005-0000-0000-0000FC000000}"/>
    <cellStyle name="20% - Accent4 2 2 2" xfId="189" xr:uid="{00000000-0005-0000-0000-0000FD000000}"/>
    <cellStyle name="20% - Accent4 2 2 2 2" xfId="317" xr:uid="{00000000-0005-0000-0000-0000FE000000}"/>
    <cellStyle name="20% - Accent4 2 2 2 2 2" xfId="606" xr:uid="{00000000-0005-0000-0000-0000FF000000}"/>
    <cellStyle name="20% - Accent4 2 2 2 2 2 2" xfId="1582" xr:uid="{00000000-0005-0000-0000-000000010000}"/>
    <cellStyle name="20% - Accent4 2 2 2 2 3" xfId="890" xr:uid="{00000000-0005-0000-0000-000001010000}"/>
    <cellStyle name="20% - Accent4 2 2 2 2 3 2" xfId="1838" xr:uid="{00000000-0005-0000-0000-000002010000}"/>
    <cellStyle name="20% - Accent4 2 2 2 2 4" xfId="1319" xr:uid="{00000000-0005-0000-0000-000003010000}"/>
    <cellStyle name="20% - Accent4 2 2 2 3" xfId="484" xr:uid="{00000000-0005-0000-0000-000004010000}"/>
    <cellStyle name="20% - Accent4 2 2 2 3 2" xfId="1460" xr:uid="{00000000-0005-0000-0000-000005010000}"/>
    <cellStyle name="20% - Accent4 2 2 2 4" xfId="768" xr:uid="{00000000-0005-0000-0000-000006010000}"/>
    <cellStyle name="20% - Accent4 2 2 2 4 2" xfId="1716" xr:uid="{00000000-0005-0000-0000-000007010000}"/>
    <cellStyle name="20% - Accent4 2 2 2 5" xfId="1197" xr:uid="{00000000-0005-0000-0000-000008010000}"/>
    <cellStyle name="20% - Accent4 2 2 3" xfId="245" xr:uid="{00000000-0005-0000-0000-000009010000}"/>
    <cellStyle name="20% - Accent4 2 2 3 2" xfId="535" xr:uid="{00000000-0005-0000-0000-00000A010000}"/>
    <cellStyle name="20% - Accent4 2 2 3 2 2" xfId="1511" xr:uid="{00000000-0005-0000-0000-00000B010000}"/>
    <cellStyle name="20% - Accent4 2 2 3 3" xfId="819" xr:uid="{00000000-0005-0000-0000-00000C010000}"/>
    <cellStyle name="20% - Accent4 2 2 3 3 2" xfId="1767" xr:uid="{00000000-0005-0000-0000-00000D010000}"/>
    <cellStyle name="20% - Accent4 2 2 3 4" xfId="1248" xr:uid="{00000000-0005-0000-0000-00000E010000}"/>
    <cellStyle name="20% - Accent4 2 2 4" xfId="412" xr:uid="{00000000-0005-0000-0000-00000F010000}"/>
    <cellStyle name="20% - Accent4 2 2 4 2" xfId="1003" xr:uid="{00000000-0005-0000-0000-000010010000}"/>
    <cellStyle name="20% - Accent4 2 2 4 2 2" xfId="1945" xr:uid="{00000000-0005-0000-0000-000011010000}"/>
    <cellStyle name="20% - Accent4 2 2 4 3" xfId="1389" xr:uid="{00000000-0005-0000-0000-000012010000}"/>
    <cellStyle name="20% - Accent4 2 2 5" xfId="697" xr:uid="{00000000-0005-0000-0000-000013010000}"/>
    <cellStyle name="20% - Accent4 2 2 5 2" xfId="1645" xr:uid="{00000000-0005-0000-0000-000014010000}"/>
    <cellStyle name="20% - Accent4 2 2 6" xfId="1126" xr:uid="{00000000-0005-0000-0000-000015010000}"/>
    <cellStyle name="20% - Accent4 2 2 7" xfId="2046" xr:uid="{00000000-0005-0000-0000-000016010000}"/>
    <cellStyle name="20% - Accent4 2 2 8" xfId="2194" xr:uid="{00000000-0005-0000-0000-000017010000}"/>
    <cellStyle name="20% - Accent4 2 2 9" xfId="2336" xr:uid="{00000000-0005-0000-0000-000018010000}"/>
    <cellStyle name="20% - Accent4 2 3" xfId="159" xr:uid="{00000000-0005-0000-0000-000019010000}"/>
    <cellStyle name="20% - Accent4 2 3 2" xfId="291" xr:uid="{00000000-0005-0000-0000-00001A010000}"/>
    <cellStyle name="20% - Accent4 2 3 2 2" xfId="580" xr:uid="{00000000-0005-0000-0000-00001B010000}"/>
    <cellStyle name="20% - Accent4 2 3 2 2 2" xfId="1556" xr:uid="{00000000-0005-0000-0000-00001C010000}"/>
    <cellStyle name="20% - Accent4 2 3 2 3" xfId="864" xr:uid="{00000000-0005-0000-0000-00001D010000}"/>
    <cellStyle name="20% - Accent4 2 3 2 3 2" xfId="1812" xr:uid="{00000000-0005-0000-0000-00001E010000}"/>
    <cellStyle name="20% - Accent4 2 3 2 4" xfId="1293" xr:uid="{00000000-0005-0000-0000-00001F010000}"/>
    <cellStyle name="20% - Accent4 2 3 3" xfId="457" xr:uid="{00000000-0005-0000-0000-000020010000}"/>
    <cellStyle name="20% - Accent4 2 3 3 2" xfId="1037" xr:uid="{00000000-0005-0000-0000-000021010000}"/>
    <cellStyle name="20% - Accent4 2 3 3 2 2" xfId="1968" xr:uid="{00000000-0005-0000-0000-000022010000}"/>
    <cellStyle name="20% - Accent4 2 3 3 3" xfId="1434" xr:uid="{00000000-0005-0000-0000-000023010000}"/>
    <cellStyle name="20% - Accent4 2 3 4" xfId="742" xr:uid="{00000000-0005-0000-0000-000024010000}"/>
    <cellStyle name="20% - Accent4 2 3 4 2" xfId="1690" xr:uid="{00000000-0005-0000-0000-000025010000}"/>
    <cellStyle name="20% - Accent4 2 3 5" xfId="1171" xr:uid="{00000000-0005-0000-0000-000026010000}"/>
    <cellStyle name="20% - Accent4 2 3 6" xfId="2047" xr:uid="{00000000-0005-0000-0000-000027010000}"/>
    <cellStyle name="20% - Accent4 2 3 7" xfId="2195" xr:uid="{00000000-0005-0000-0000-000028010000}"/>
    <cellStyle name="20% - Accent4 2 3 8" xfId="2337" xr:uid="{00000000-0005-0000-0000-000029010000}"/>
    <cellStyle name="20% - Accent4 2 4" xfId="227" xr:uid="{00000000-0005-0000-0000-00002A010000}"/>
    <cellStyle name="20% - Accent4 2 4 2" xfId="518" xr:uid="{00000000-0005-0000-0000-00002B010000}"/>
    <cellStyle name="20% - Accent4 2 4 2 2" xfId="976" xr:uid="{00000000-0005-0000-0000-00002C010000}"/>
    <cellStyle name="20% - Accent4 2 4 2 2 2" xfId="1919" xr:uid="{00000000-0005-0000-0000-00002D010000}"/>
    <cellStyle name="20% - Accent4 2 4 2 3" xfId="1494" xr:uid="{00000000-0005-0000-0000-00002E010000}"/>
    <cellStyle name="20% - Accent4 2 4 3" xfId="802" xr:uid="{00000000-0005-0000-0000-00002F010000}"/>
    <cellStyle name="20% - Accent4 2 4 3 2" xfId="1750" xr:uid="{00000000-0005-0000-0000-000030010000}"/>
    <cellStyle name="20% - Accent4 2 4 4" xfId="1231" xr:uid="{00000000-0005-0000-0000-000031010000}"/>
    <cellStyle name="20% - Accent4 2 4 5" xfId="2107" xr:uid="{00000000-0005-0000-0000-000032010000}"/>
    <cellStyle name="20% - Accent4 2 4 6" xfId="2252" xr:uid="{00000000-0005-0000-0000-000033010000}"/>
    <cellStyle name="20% - Accent4 2 4 7" xfId="2394" xr:uid="{00000000-0005-0000-0000-000034010000}"/>
    <cellStyle name="20% - Accent4 2 5" xfId="395" xr:uid="{00000000-0005-0000-0000-000035010000}"/>
    <cellStyle name="20% - Accent4 2 5 2" xfId="941" xr:uid="{00000000-0005-0000-0000-000036010000}"/>
    <cellStyle name="20% - Accent4 2 5 2 2" xfId="1887" xr:uid="{00000000-0005-0000-0000-000037010000}"/>
    <cellStyle name="20% - Accent4 2 5 3" xfId="1372" xr:uid="{00000000-0005-0000-0000-000038010000}"/>
    <cellStyle name="20% - Accent4 2 6" xfId="680" xr:uid="{00000000-0005-0000-0000-000039010000}"/>
    <cellStyle name="20% - Accent4 2 6 2" xfId="1628" xr:uid="{00000000-0005-0000-0000-00003A010000}"/>
    <cellStyle name="20% - Accent4 2 7" xfId="1109" xr:uid="{00000000-0005-0000-0000-00003B010000}"/>
    <cellStyle name="20% - Accent4 2 8" xfId="2020" xr:uid="{00000000-0005-0000-0000-00003C010000}"/>
    <cellStyle name="20% - Accent4 2 9" xfId="2169" xr:uid="{00000000-0005-0000-0000-00003D010000}"/>
    <cellStyle name="20% - Accent4 3" xfId="128" xr:uid="{00000000-0005-0000-0000-00003E010000}"/>
    <cellStyle name="20% - Accent4 3 2" xfId="273" xr:uid="{00000000-0005-0000-0000-00003F010000}"/>
    <cellStyle name="20% - Accent4 3 2 2" xfId="562" xr:uid="{00000000-0005-0000-0000-000040010000}"/>
    <cellStyle name="20% - Accent4 3 2 2 2" xfId="1538" xr:uid="{00000000-0005-0000-0000-000041010000}"/>
    <cellStyle name="20% - Accent4 3 2 3" xfId="846" xr:uid="{00000000-0005-0000-0000-000042010000}"/>
    <cellStyle name="20% - Accent4 3 2 3 2" xfId="1794" xr:uid="{00000000-0005-0000-0000-000043010000}"/>
    <cellStyle name="20% - Accent4 3 2 4" xfId="1275" xr:uid="{00000000-0005-0000-0000-000044010000}"/>
    <cellStyle name="20% - Accent4 3 3" xfId="439" xr:uid="{00000000-0005-0000-0000-000045010000}"/>
    <cellStyle name="20% - Accent4 3 3 2" xfId="1416" xr:uid="{00000000-0005-0000-0000-000046010000}"/>
    <cellStyle name="20% - Accent4 3 4" xfId="724" xr:uid="{00000000-0005-0000-0000-000047010000}"/>
    <cellStyle name="20% - Accent4 3 4 2" xfId="1672" xr:uid="{00000000-0005-0000-0000-000048010000}"/>
    <cellStyle name="20% - Accent4 3 5" xfId="1153" xr:uid="{00000000-0005-0000-0000-000049010000}"/>
    <cellStyle name="20% - Accent4 4" xfId="1605" xr:uid="{00000000-0005-0000-0000-00004A010000}"/>
    <cellStyle name="20% - Accent5" xfId="656" builtinId="46" customBuiltin="1"/>
    <cellStyle name="20% - Accent5 2" xfId="62" xr:uid="{00000000-0005-0000-0000-00004C010000}"/>
    <cellStyle name="20% - Accent5 2 10" xfId="2312" xr:uid="{00000000-0005-0000-0000-00004D010000}"/>
    <cellStyle name="20% - Accent5 2 2" xfId="91" xr:uid="{00000000-0005-0000-0000-00004E010000}"/>
    <cellStyle name="20% - Accent5 2 2 2" xfId="190" xr:uid="{00000000-0005-0000-0000-00004F010000}"/>
    <cellStyle name="20% - Accent5 2 2 2 2" xfId="318" xr:uid="{00000000-0005-0000-0000-000050010000}"/>
    <cellStyle name="20% - Accent5 2 2 2 2 2" xfId="607" xr:uid="{00000000-0005-0000-0000-000051010000}"/>
    <cellStyle name="20% - Accent5 2 2 2 2 2 2" xfId="1583" xr:uid="{00000000-0005-0000-0000-000052010000}"/>
    <cellStyle name="20% - Accent5 2 2 2 2 3" xfId="891" xr:uid="{00000000-0005-0000-0000-000053010000}"/>
    <cellStyle name="20% - Accent5 2 2 2 2 3 2" xfId="1839" xr:uid="{00000000-0005-0000-0000-000054010000}"/>
    <cellStyle name="20% - Accent5 2 2 2 2 4" xfId="1320" xr:uid="{00000000-0005-0000-0000-000055010000}"/>
    <cellStyle name="20% - Accent5 2 2 2 3" xfId="485" xr:uid="{00000000-0005-0000-0000-000056010000}"/>
    <cellStyle name="20% - Accent5 2 2 2 3 2" xfId="1461" xr:uid="{00000000-0005-0000-0000-000057010000}"/>
    <cellStyle name="20% - Accent5 2 2 2 4" xfId="769" xr:uid="{00000000-0005-0000-0000-000058010000}"/>
    <cellStyle name="20% - Accent5 2 2 2 4 2" xfId="1717" xr:uid="{00000000-0005-0000-0000-000059010000}"/>
    <cellStyle name="20% - Accent5 2 2 2 5" xfId="1198" xr:uid="{00000000-0005-0000-0000-00005A010000}"/>
    <cellStyle name="20% - Accent5 2 2 3" xfId="246" xr:uid="{00000000-0005-0000-0000-00005B010000}"/>
    <cellStyle name="20% - Accent5 2 2 3 2" xfId="536" xr:uid="{00000000-0005-0000-0000-00005C010000}"/>
    <cellStyle name="20% - Accent5 2 2 3 2 2" xfId="1512" xr:uid="{00000000-0005-0000-0000-00005D010000}"/>
    <cellStyle name="20% - Accent5 2 2 3 3" xfId="820" xr:uid="{00000000-0005-0000-0000-00005E010000}"/>
    <cellStyle name="20% - Accent5 2 2 3 3 2" xfId="1768" xr:uid="{00000000-0005-0000-0000-00005F010000}"/>
    <cellStyle name="20% - Accent5 2 2 3 4" xfId="1249" xr:uid="{00000000-0005-0000-0000-000060010000}"/>
    <cellStyle name="20% - Accent5 2 2 4" xfId="413" xr:uid="{00000000-0005-0000-0000-000061010000}"/>
    <cellStyle name="20% - Accent5 2 2 4 2" xfId="1004" xr:uid="{00000000-0005-0000-0000-000062010000}"/>
    <cellStyle name="20% - Accent5 2 2 4 2 2" xfId="1946" xr:uid="{00000000-0005-0000-0000-000063010000}"/>
    <cellStyle name="20% - Accent5 2 2 4 3" xfId="1390" xr:uid="{00000000-0005-0000-0000-000064010000}"/>
    <cellStyle name="20% - Accent5 2 2 5" xfId="698" xr:uid="{00000000-0005-0000-0000-000065010000}"/>
    <cellStyle name="20% - Accent5 2 2 5 2" xfId="1646" xr:uid="{00000000-0005-0000-0000-000066010000}"/>
    <cellStyle name="20% - Accent5 2 2 6" xfId="1127" xr:uid="{00000000-0005-0000-0000-000067010000}"/>
    <cellStyle name="20% - Accent5 2 2 7" xfId="2048" xr:uid="{00000000-0005-0000-0000-000068010000}"/>
    <cellStyle name="20% - Accent5 2 2 8" xfId="2196" xr:uid="{00000000-0005-0000-0000-000069010000}"/>
    <cellStyle name="20% - Accent5 2 2 9" xfId="2338" xr:uid="{00000000-0005-0000-0000-00006A010000}"/>
    <cellStyle name="20% - Accent5 2 3" xfId="160" xr:uid="{00000000-0005-0000-0000-00006B010000}"/>
    <cellStyle name="20% - Accent5 2 3 2" xfId="292" xr:uid="{00000000-0005-0000-0000-00006C010000}"/>
    <cellStyle name="20% - Accent5 2 3 2 2" xfId="581" xr:uid="{00000000-0005-0000-0000-00006D010000}"/>
    <cellStyle name="20% - Accent5 2 3 2 2 2" xfId="1557" xr:uid="{00000000-0005-0000-0000-00006E010000}"/>
    <cellStyle name="20% - Accent5 2 3 2 3" xfId="865" xr:uid="{00000000-0005-0000-0000-00006F010000}"/>
    <cellStyle name="20% - Accent5 2 3 2 3 2" xfId="1813" xr:uid="{00000000-0005-0000-0000-000070010000}"/>
    <cellStyle name="20% - Accent5 2 3 2 4" xfId="1294" xr:uid="{00000000-0005-0000-0000-000071010000}"/>
    <cellStyle name="20% - Accent5 2 3 3" xfId="458" xr:uid="{00000000-0005-0000-0000-000072010000}"/>
    <cellStyle name="20% - Accent5 2 3 3 2" xfId="1038" xr:uid="{00000000-0005-0000-0000-000073010000}"/>
    <cellStyle name="20% - Accent5 2 3 3 2 2" xfId="1969" xr:uid="{00000000-0005-0000-0000-000074010000}"/>
    <cellStyle name="20% - Accent5 2 3 3 3" xfId="1435" xr:uid="{00000000-0005-0000-0000-000075010000}"/>
    <cellStyle name="20% - Accent5 2 3 4" xfId="743" xr:uid="{00000000-0005-0000-0000-000076010000}"/>
    <cellStyle name="20% - Accent5 2 3 4 2" xfId="1691" xr:uid="{00000000-0005-0000-0000-000077010000}"/>
    <cellStyle name="20% - Accent5 2 3 5" xfId="1172" xr:uid="{00000000-0005-0000-0000-000078010000}"/>
    <cellStyle name="20% - Accent5 2 3 6" xfId="2049" xr:uid="{00000000-0005-0000-0000-000079010000}"/>
    <cellStyle name="20% - Accent5 2 3 7" xfId="2197" xr:uid="{00000000-0005-0000-0000-00007A010000}"/>
    <cellStyle name="20% - Accent5 2 3 8" xfId="2339" xr:uid="{00000000-0005-0000-0000-00007B010000}"/>
    <cellStyle name="20% - Accent5 2 4" xfId="228" xr:uid="{00000000-0005-0000-0000-00007C010000}"/>
    <cellStyle name="20% - Accent5 2 4 2" xfId="519" xr:uid="{00000000-0005-0000-0000-00007D010000}"/>
    <cellStyle name="20% - Accent5 2 4 2 2" xfId="977" xr:uid="{00000000-0005-0000-0000-00007E010000}"/>
    <cellStyle name="20% - Accent5 2 4 2 2 2" xfId="1920" xr:uid="{00000000-0005-0000-0000-00007F010000}"/>
    <cellStyle name="20% - Accent5 2 4 2 3" xfId="1495" xr:uid="{00000000-0005-0000-0000-000080010000}"/>
    <cellStyle name="20% - Accent5 2 4 3" xfId="803" xr:uid="{00000000-0005-0000-0000-000081010000}"/>
    <cellStyle name="20% - Accent5 2 4 3 2" xfId="1751" xr:uid="{00000000-0005-0000-0000-000082010000}"/>
    <cellStyle name="20% - Accent5 2 4 4" xfId="1232" xr:uid="{00000000-0005-0000-0000-000083010000}"/>
    <cellStyle name="20% - Accent5 2 4 5" xfId="2108" xr:uid="{00000000-0005-0000-0000-000084010000}"/>
    <cellStyle name="20% - Accent5 2 4 6" xfId="2253" xr:uid="{00000000-0005-0000-0000-000085010000}"/>
    <cellStyle name="20% - Accent5 2 4 7" xfId="2395" xr:uid="{00000000-0005-0000-0000-000086010000}"/>
    <cellStyle name="20% - Accent5 2 5" xfId="396" xr:uid="{00000000-0005-0000-0000-000087010000}"/>
    <cellStyle name="20% - Accent5 2 5 2" xfId="943" xr:uid="{00000000-0005-0000-0000-000088010000}"/>
    <cellStyle name="20% - Accent5 2 5 2 2" xfId="1889" xr:uid="{00000000-0005-0000-0000-000089010000}"/>
    <cellStyle name="20% - Accent5 2 5 3" xfId="1373" xr:uid="{00000000-0005-0000-0000-00008A010000}"/>
    <cellStyle name="20% - Accent5 2 6" xfId="681" xr:uid="{00000000-0005-0000-0000-00008B010000}"/>
    <cellStyle name="20% - Accent5 2 6 2" xfId="1629" xr:uid="{00000000-0005-0000-0000-00008C010000}"/>
    <cellStyle name="20% - Accent5 2 7" xfId="1110" xr:uid="{00000000-0005-0000-0000-00008D010000}"/>
    <cellStyle name="20% - Accent5 2 8" xfId="2021" xr:uid="{00000000-0005-0000-0000-00008E010000}"/>
    <cellStyle name="20% - Accent5 2 9" xfId="2170" xr:uid="{00000000-0005-0000-0000-00008F010000}"/>
    <cellStyle name="20% - Accent5 3" xfId="129" xr:uid="{00000000-0005-0000-0000-000090010000}"/>
    <cellStyle name="20% - Accent5 3 2" xfId="274" xr:uid="{00000000-0005-0000-0000-000091010000}"/>
    <cellStyle name="20% - Accent5 3 2 2" xfId="563" xr:uid="{00000000-0005-0000-0000-000092010000}"/>
    <cellStyle name="20% - Accent5 3 2 2 2" xfId="1539" xr:uid="{00000000-0005-0000-0000-000093010000}"/>
    <cellStyle name="20% - Accent5 3 2 3" xfId="847" xr:uid="{00000000-0005-0000-0000-000094010000}"/>
    <cellStyle name="20% - Accent5 3 2 3 2" xfId="1795" xr:uid="{00000000-0005-0000-0000-000095010000}"/>
    <cellStyle name="20% - Accent5 3 2 4" xfId="1276" xr:uid="{00000000-0005-0000-0000-000096010000}"/>
    <cellStyle name="20% - Accent5 3 3" xfId="440" xr:uid="{00000000-0005-0000-0000-000097010000}"/>
    <cellStyle name="20% - Accent5 3 3 2" xfId="1417" xr:uid="{00000000-0005-0000-0000-000098010000}"/>
    <cellStyle name="20% - Accent5 3 4" xfId="725" xr:uid="{00000000-0005-0000-0000-000099010000}"/>
    <cellStyle name="20% - Accent5 3 4 2" xfId="1673" xr:uid="{00000000-0005-0000-0000-00009A010000}"/>
    <cellStyle name="20% - Accent5 3 5" xfId="1154" xr:uid="{00000000-0005-0000-0000-00009B010000}"/>
    <cellStyle name="20% - Accent5 4" xfId="1607" xr:uid="{00000000-0005-0000-0000-00009C010000}"/>
    <cellStyle name="20% - Accent6" xfId="660" builtinId="50" customBuiltin="1"/>
    <cellStyle name="20% - Accent6 2" xfId="63" xr:uid="{00000000-0005-0000-0000-00009E010000}"/>
    <cellStyle name="20% - Accent6 2 10" xfId="2313" xr:uid="{00000000-0005-0000-0000-00009F010000}"/>
    <cellStyle name="20% - Accent6 2 2" xfId="92" xr:uid="{00000000-0005-0000-0000-0000A0010000}"/>
    <cellStyle name="20% - Accent6 2 2 2" xfId="191" xr:uid="{00000000-0005-0000-0000-0000A1010000}"/>
    <cellStyle name="20% - Accent6 2 2 2 2" xfId="319" xr:uid="{00000000-0005-0000-0000-0000A2010000}"/>
    <cellStyle name="20% - Accent6 2 2 2 2 2" xfId="608" xr:uid="{00000000-0005-0000-0000-0000A3010000}"/>
    <cellStyle name="20% - Accent6 2 2 2 2 2 2" xfId="1584" xr:uid="{00000000-0005-0000-0000-0000A4010000}"/>
    <cellStyle name="20% - Accent6 2 2 2 2 3" xfId="892" xr:uid="{00000000-0005-0000-0000-0000A5010000}"/>
    <cellStyle name="20% - Accent6 2 2 2 2 3 2" xfId="1840" xr:uid="{00000000-0005-0000-0000-0000A6010000}"/>
    <cellStyle name="20% - Accent6 2 2 2 2 4" xfId="1321" xr:uid="{00000000-0005-0000-0000-0000A7010000}"/>
    <cellStyle name="20% - Accent6 2 2 2 3" xfId="486" xr:uid="{00000000-0005-0000-0000-0000A8010000}"/>
    <cellStyle name="20% - Accent6 2 2 2 3 2" xfId="1462" xr:uid="{00000000-0005-0000-0000-0000A9010000}"/>
    <cellStyle name="20% - Accent6 2 2 2 4" xfId="770" xr:uid="{00000000-0005-0000-0000-0000AA010000}"/>
    <cellStyle name="20% - Accent6 2 2 2 4 2" xfId="1718" xr:uid="{00000000-0005-0000-0000-0000AB010000}"/>
    <cellStyle name="20% - Accent6 2 2 2 5" xfId="1199" xr:uid="{00000000-0005-0000-0000-0000AC010000}"/>
    <cellStyle name="20% - Accent6 2 2 3" xfId="247" xr:uid="{00000000-0005-0000-0000-0000AD010000}"/>
    <cellStyle name="20% - Accent6 2 2 3 2" xfId="537" xr:uid="{00000000-0005-0000-0000-0000AE010000}"/>
    <cellStyle name="20% - Accent6 2 2 3 2 2" xfId="1513" xr:uid="{00000000-0005-0000-0000-0000AF010000}"/>
    <cellStyle name="20% - Accent6 2 2 3 3" xfId="821" xr:uid="{00000000-0005-0000-0000-0000B0010000}"/>
    <cellStyle name="20% - Accent6 2 2 3 3 2" xfId="1769" xr:uid="{00000000-0005-0000-0000-0000B1010000}"/>
    <cellStyle name="20% - Accent6 2 2 3 4" xfId="1250" xr:uid="{00000000-0005-0000-0000-0000B2010000}"/>
    <cellStyle name="20% - Accent6 2 2 4" xfId="414" xr:uid="{00000000-0005-0000-0000-0000B3010000}"/>
    <cellStyle name="20% - Accent6 2 2 4 2" xfId="1005" xr:uid="{00000000-0005-0000-0000-0000B4010000}"/>
    <cellStyle name="20% - Accent6 2 2 4 2 2" xfId="1947" xr:uid="{00000000-0005-0000-0000-0000B5010000}"/>
    <cellStyle name="20% - Accent6 2 2 4 3" xfId="1391" xr:uid="{00000000-0005-0000-0000-0000B6010000}"/>
    <cellStyle name="20% - Accent6 2 2 5" xfId="699" xr:uid="{00000000-0005-0000-0000-0000B7010000}"/>
    <cellStyle name="20% - Accent6 2 2 5 2" xfId="1647" xr:uid="{00000000-0005-0000-0000-0000B8010000}"/>
    <cellStyle name="20% - Accent6 2 2 6" xfId="1128" xr:uid="{00000000-0005-0000-0000-0000B9010000}"/>
    <cellStyle name="20% - Accent6 2 2 7" xfId="2050" xr:uid="{00000000-0005-0000-0000-0000BA010000}"/>
    <cellStyle name="20% - Accent6 2 2 8" xfId="2198" xr:uid="{00000000-0005-0000-0000-0000BB010000}"/>
    <cellStyle name="20% - Accent6 2 2 9" xfId="2340" xr:uid="{00000000-0005-0000-0000-0000BC010000}"/>
    <cellStyle name="20% - Accent6 2 3" xfId="161" xr:uid="{00000000-0005-0000-0000-0000BD010000}"/>
    <cellStyle name="20% - Accent6 2 3 2" xfId="293" xr:uid="{00000000-0005-0000-0000-0000BE010000}"/>
    <cellStyle name="20% - Accent6 2 3 2 2" xfId="582" xr:uid="{00000000-0005-0000-0000-0000BF010000}"/>
    <cellStyle name="20% - Accent6 2 3 2 2 2" xfId="1558" xr:uid="{00000000-0005-0000-0000-0000C0010000}"/>
    <cellStyle name="20% - Accent6 2 3 2 3" xfId="866" xr:uid="{00000000-0005-0000-0000-0000C1010000}"/>
    <cellStyle name="20% - Accent6 2 3 2 3 2" xfId="1814" xr:uid="{00000000-0005-0000-0000-0000C2010000}"/>
    <cellStyle name="20% - Accent6 2 3 2 4" xfId="1295" xr:uid="{00000000-0005-0000-0000-0000C3010000}"/>
    <cellStyle name="20% - Accent6 2 3 3" xfId="459" xr:uid="{00000000-0005-0000-0000-0000C4010000}"/>
    <cellStyle name="20% - Accent6 2 3 3 2" xfId="1039" xr:uid="{00000000-0005-0000-0000-0000C5010000}"/>
    <cellStyle name="20% - Accent6 2 3 3 2 2" xfId="1970" xr:uid="{00000000-0005-0000-0000-0000C6010000}"/>
    <cellStyle name="20% - Accent6 2 3 3 3" xfId="1436" xr:uid="{00000000-0005-0000-0000-0000C7010000}"/>
    <cellStyle name="20% - Accent6 2 3 4" xfId="744" xr:uid="{00000000-0005-0000-0000-0000C8010000}"/>
    <cellStyle name="20% - Accent6 2 3 4 2" xfId="1692" xr:uid="{00000000-0005-0000-0000-0000C9010000}"/>
    <cellStyle name="20% - Accent6 2 3 5" xfId="1173" xr:uid="{00000000-0005-0000-0000-0000CA010000}"/>
    <cellStyle name="20% - Accent6 2 3 6" xfId="2051" xr:uid="{00000000-0005-0000-0000-0000CB010000}"/>
    <cellStyle name="20% - Accent6 2 3 7" xfId="2199" xr:uid="{00000000-0005-0000-0000-0000CC010000}"/>
    <cellStyle name="20% - Accent6 2 3 8" xfId="2341" xr:uid="{00000000-0005-0000-0000-0000CD010000}"/>
    <cellStyle name="20% - Accent6 2 4" xfId="229" xr:uid="{00000000-0005-0000-0000-0000CE010000}"/>
    <cellStyle name="20% - Accent6 2 4 2" xfId="520" xr:uid="{00000000-0005-0000-0000-0000CF010000}"/>
    <cellStyle name="20% - Accent6 2 4 2 2" xfId="978" xr:uid="{00000000-0005-0000-0000-0000D0010000}"/>
    <cellStyle name="20% - Accent6 2 4 2 2 2" xfId="1921" xr:uid="{00000000-0005-0000-0000-0000D1010000}"/>
    <cellStyle name="20% - Accent6 2 4 2 3" xfId="1496" xr:uid="{00000000-0005-0000-0000-0000D2010000}"/>
    <cellStyle name="20% - Accent6 2 4 3" xfId="804" xr:uid="{00000000-0005-0000-0000-0000D3010000}"/>
    <cellStyle name="20% - Accent6 2 4 3 2" xfId="1752" xr:uid="{00000000-0005-0000-0000-0000D4010000}"/>
    <cellStyle name="20% - Accent6 2 4 4" xfId="1233" xr:uid="{00000000-0005-0000-0000-0000D5010000}"/>
    <cellStyle name="20% - Accent6 2 4 5" xfId="2109" xr:uid="{00000000-0005-0000-0000-0000D6010000}"/>
    <cellStyle name="20% - Accent6 2 4 6" xfId="2254" xr:uid="{00000000-0005-0000-0000-0000D7010000}"/>
    <cellStyle name="20% - Accent6 2 4 7" xfId="2396" xr:uid="{00000000-0005-0000-0000-0000D8010000}"/>
    <cellStyle name="20% - Accent6 2 5" xfId="397" xr:uid="{00000000-0005-0000-0000-0000D9010000}"/>
    <cellStyle name="20% - Accent6 2 5 2" xfId="945" xr:uid="{00000000-0005-0000-0000-0000DA010000}"/>
    <cellStyle name="20% - Accent6 2 5 2 2" xfId="1891" xr:uid="{00000000-0005-0000-0000-0000DB010000}"/>
    <cellStyle name="20% - Accent6 2 5 3" xfId="1374" xr:uid="{00000000-0005-0000-0000-0000DC010000}"/>
    <cellStyle name="20% - Accent6 2 6" xfId="682" xr:uid="{00000000-0005-0000-0000-0000DD010000}"/>
    <cellStyle name="20% - Accent6 2 6 2" xfId="1630" xr:uid="{00000000-0005-0000-0000-0000DE010000}"/>
    <cellStyle name="20% - Accent6 2 7" xfId="1111" xr:uid="{00000000-0005-0000-0000-0000DF010000}"/>
    <cellStyle name="20% - Accent6 2 8" xfId="2022" xr:uid="{00000000-0005-0000-0000-0000E0010000}"/>
    <cellStyle name="20% - Accent6 2 9" xfId="2171" xr:uid="{00000000-0005-0000-0000-0000E1010000}"/>
    <cellStyle name="20% - Accent6 3" xfId="130" xr:uid="{00000000-0005-0000-0000-0000E2010000}"/>
    <cellStyle name="20% - Accent6 3 2" xfId="275" xr:uid="{00000000-0005-0000-0000-0000E3010000}"/>
    <cellStyle name="20% - Accent6 3 2 2" xfId="564" xr:uid="{00000000-0005-0000-0000-0000E4010000}"/>
    <cellStyle name="20% - Accent6 3 2 2 2" xfId="1540" xr:uid="{00000000-0005-0000-0000-0000E5010000}"/>
    <cellStyle name="20% - Accent6 3 2 3" xfId="848" xr:uid="{00000000-0005-0000-0000-0000E6010000}"/>
    <cellStyle name="20% - Accent6 3 2 3 2" xfId="1796" xr:uid="{00000000-0005-0000-0000-0000E7010000}"/>
    <cellStyle name="20% - Accent6 3 2 4" xfId="1277" xr:uid="{00000000-0005-0000-0000-0000E8010000}"/>
    <cellStyle name="20% - Accent6 3 3" xfId="441" xr:uid="{00000000-0005-0000-0000-0000E9010000}"/>
    <cellStyle name="20% - Accent6 3 3 2" xfId="1418" xr:uid="{00000000-0005-0000-0000-0000EA010000}"/>
    <cellStyle name="20% - Accent6 3 4" xfId="726" xr:uid="{00000000-0005-0000-0000-0000EB010000}"/>
    <cellStyle name="20% - Accent6 3 4 2" xfId="1674" xr:uid="{00000000-0005-0000-0000-0000EC010000}"/>
    <cellStyle name="20% - Accent6 3 5" xfId="1155" xr:uid="{00000000-0005-0000-0000-0000ED010000}"/>
    <cellStyle name="20% - Accent6 4" xfId="1609" xr:uid="{00000000-0005-0000-0000-0000EE010000}"/>
    <cellStyle name="40% - Accent1" xfId="641" builtinId="31" customBuiltin="1"/>
    <cellStyle name="40% - Accent1 2" xfId="64" xr:uid="{00000000-0005-0000-0000-0000F0010000}"/>
    <cellStyle name="40% - Accent1 2 10" xfId="2314" xr:uid="{00000000-0005-0000-0000-0000F1010000}"/>
    <cellStyle name="40% - Accent1 2 2" xfId="93" xr:uid="{00000000-0005-0000-0000-0000F2010000}"/>
    <cellStyle name="40% - Accent1 2 2 2" xfId="192" xr:uid="{00000000-0005-0000-0000-0000F3010000}"/>
    <cellStyle name="40% - Accent1 2 2 2 2" xfId="320" xr:uid="{00000000-0005-0000-0000-0000F4010000}"/>
    <cellStyle name="40% - Accent1 2 2 2 2 2" xfId="609" xr:uid="{00000000-0005-0000-0000-0000F5010000}"/>
    <cellStyle name="40% - Accent1 2 2 2 2 2 2" xfId="1585" xr:uid="{00000000-0005-0000-0000-0000F6010000}"/>
    <cellStyle name="40% - Accent1 2 2 2 2 3" xfId="893" xr:uid="{00000000-0005-0000-0000-0000F7010000}"/>
    <cellStyle name="40% - Accent1 2 2 2 2 3 2" xfId="1841" xr:uid="{00000000-0005-0000-0000-0000F8010000}"/>
    <cellStyle name="40% - Accent1 2 2 2 2 4" xfId="1322" xr:uid="{00000000-0005-0000-0000-0000F9010000}"/>
    <cellStyle name="40% - Accent1 2 2 2 3" xfId="487" xr:uid="{00000000-0005-0000-0000-0000FA010000}"/>
    <cellStyle name="40% - Accent1 2 2 2 3 2" xfId="1463" xr:uid="{00000000-0005-0000-0000-0000FB010000}"/>
    <cellStyle name="40% - Accent1 2 2 2 4" xfId="771" xr:uid="{00000000-0005-0000-0000-0000FC010000}"/>
    <cellStyle name="40% - Accent1 2 2 2 4 2" xfId="1719" xr:uid="{00000000-0005-0000-0000-0000FD010000}"/>
    <cellStyle name="40% - Accent1 2 2 2 5" xfId="1200" xr:uid="{00000000-0005-0000-0000-0000FE010000}"/>
    <cellStyle name="40% - Accent1 2 2 3" xfId="248" xr:uid="{00000000-0005-0000-0000-0000FF010000}"/>
    <cellStyle name="40% - Accent1 2 2 3 2" xfId="538" xr:uid="{00000000-0005-0000-0000-000000020000}"/>
    <cellStyle name="40% - Accent1 2 2 3 2 2" xfId="1514" xr:uid="{00000000-0005-0000-0000-000001020000}"/>
    <cellStyle name="40% - Accent1 2 2 3 3" xfId="822" xr:uid="{00000000-0005-0000-0000-000002020000}"/>
    <cellStyle name="40% - Accent1 2 2 3 3 2" xfId="1770" xr:uid="{00000000-0005-0000-0000-000003020000}"/>
    <cellStyle name="40% - Accent1 2 2 3 4" xfId="1251" xr:uid="{00000000-0005-0000-0000-000004020000}"/>
    <cellStyle name="40% - Accent1 2 2 4" xfId="415" xr:uid="{00000000-0005-0000-0000-000005020000}"/>
    <cellStyle name="40% - Accent1 2 2 4 2" xfId="1006" xr:uid="{00000000-0005-0000-0000-000006020000}"/>
    <cellStyle name="40% - Accent1 2 2 4 2 2" xfId="1948" xr:uid="{00000000-0005-0000-0000-000007020000}"/>
    <cellStyle name="40% - Accent1 2 2 4 3" xfId="1392" xr:uid="{00000000-0005-0000-0000-000008020000}"/>
    <cellStyle name="40% - Accent1 2 2 5" xfId="700" xr:uid="{00000000-0005-0000-0000-000009020000}"/>
    <cellStyle name="40% - Accent1 2 2 5 2" xfId="1648" xr:uid="{00000000-0005-0000-0000-00000A020000}"/>
    <cellStyle name="40% - Accent1 2 2 6" xfId="1129" xr:uid="{00000000-0005-0000-0000-00000B020000}"/>
    <cellStyle name="40% - Accent1 2 2 7" xfId="2052" xr:uid="{00000000-0005-0000-0000-00000C020000}"/>
    <cellStyle name="40% - Accent1 2 2 8" xfId="2200" xr:uid="{00000000-0005-0000-0000-00000D020000}"/>
    <cellStyle name="40% - Accent1 2 2 9" xfId="2342" xr:uid="{00000000-0005-0000-0000-00000E020000}"/>
    <cellStyle name="40% - Accent1 2 3" xfId="162" xr:uid="{00000000-0005-0000-0000-00000F020000}"/>
    <cellStyle name="40% - Accent1 2 3 2" xfId="294" xr:uid="{00000000-0005-0000-0000-000010020000}"/>
    <cellStyle name="40% - Accent1 2 3 2 2" xfId="583" xr:uid="{00000000-0005-0000-0000-000011020000}"/>
    <cellStyle name="40% - Accent1 2 3 2 2 2" xfId="1559" xr:uid="{00000000-0005-0000-0000-000012020000}"/>
    <cellStyle name="40% - Accent1 2 3 2 3" xfId="867" xr:uid="{00000000-0005-0000-0000-000013020000}"/>
    <cellStyle name="40% - Accent1 2 3 2 3 2" xfId="1815" xr:uid="{00000000-0005-0000-0000-000014020000}"/>
    <cellStyle name="40% - Accent1 2 3 2 4" xfId="1296" xr:uid="{00000000-0005-0000-0000-000015020000}"/>
    <cellStyle name="40% - Accent1 2 3 3" xfId="460" xr:uid="{00000000-0005-0000-0000-000016020000}"/>
    <cellStyle name="40% - Accent1 2 3 3 2" xfId="1040" xr:uid="{00000000-0005-0000-0000-000017020000}"/>
    <cellStyle name="40% - Accent1 2 3 3 2 2" xfId="1971" xr:uid="{00000000-0005-0000-0000-000018020000}"/>
    <cellStyle name="40% - Accent1 2 3 3 3" xfId="1437" xr:uid="{00000000-0005-0000-0000-000019020000}"/>
    <cellStyle name="40% - Accent1 2 3 4" xfId="745" xr:uid="{00000000-0005-0000-0000-00001A020000}"/>
    <cellStyle name="40% - Accent1 2 3 4 2" xfId="1693" xr:uid="{00000000-0005-0000-0000-00001B020000}"/>
    <cellStyle name="40% - Accent1 2 3 5" xfId="1174" xr:uid="{00000000-0005-0000-0000-00001C020000}"/>
    <cellStyle name="40% - Accent1 2 3 6" xfId="2053" xr:uid="{00000000-0005-0000-0000-00001D020000}"/>
    <cellStyle name="40% - Accent1 2 3 7" xfId="2201" xr:uid="{00000000-0005-0000-0000-00001E020000}"/>
    <cellStyle name="40% - Accent1 2 3 8" xfId="2343" xr:uid="{00000000-0005-0000-0000-00001F020000}"/>
    <cellStyle name="40% - Accent1 2 4" xfId="230" xr:uid="{00000000-0005-0000-0000-000020020000}"/>
    <cellStyle name="40% - Accent1 2 4 2" xfId="521" xr:uid="{00000000-0005-0000-0000-000021020000}"/>
    <cellStyle name="40% - Accent1 2 4 2 2" xfId="979" xr:uid="{00000000-0005-0000-0000-000022020000}"/>
    <cellStyle name="40% - Accent1 2 4 2 2 2" xfId="1922" xr:uid="{00000000-0005-0000-0000-000023020000}"/>
    <cellStyle name="40% - Accent1 2 4 2 3" xfId="1497" xr:uid="{00000000-0005-0000-0000-000024020000}"/>
    <cellStyle name="40% - Accent1 2 4 3" xfId="805" xr:uid="{00000000-0005-0000-0000-000025020000}"/>
    <cellStyle name="40% - Accent1 2 4 3 2" xfId="1753" xr:uid="{00000000-0005-0000-0000-000026020000}"/>
    <cellStyle name="40% - Accent1 2 4 4" xfId="1234" xr:uid="{00000000-0005-0000-0000-000027020000}"/>
    <cellStyle name="40% - Accent1 2 4 5" xfId="2110" xr:uid="{00000000-0005-0000-0000-000028020000}"/>
    <cellStyle name="40% - Accent1 2 4 6" xfId="2255" xr:uid="{00000000-0005-0000-0000-000029020000}"/>
    <cellStyle name="40% - Accent1 2 4 7" xfId="2397" xr:uid="{00000000-0005-0000-0000-00002A020000}"/>
    <cellStyle name="40% - Accent1 2 5" xfId="398" xr:uid="{00000000-0005-0000-0000-00002B020000}"/>
    <cellStyle name="40% - Accent1 2 5 2" xfId="936" xr:uid="{00000000-0005-0000-0000-00002C020000}"/>
    <cellStyle name="40% - Accent1 2 5 2 2" xfId="1882" xr:uid="{00000000-0005-0000-0000-00002D020000}"/>
    <cellStyle name="40% - Accent1 2 5 3" xfId="1375" xr:uid="{00000000-0005-0000-0000-00002E020000}"/>
    <cellStyle name="40% - Accent1 2 6" xfId="683" xr:uid="{00000000-0005-0000-0000-00002F020000}"/>
    <cellStyle name="40% - Accent1 2 6 2" xfId="1631" xr:uid="{00000000-0005-0000-0000-000030020000}"/>
    <cellStyle name="40% - Accent1 2 7" xfId="1112" xr:uid="{00000000-0005-0000-0000-000031020000}"/>
    <cellStyle name="40% - Accent1 2 8" xfId="2023" xr:uid="{00000000-0005-0000-0000-000032020000}"/>
    <cellStyle name="40% - Accent1 2 9" xfId="2172" xr:uid="{00000000-0005-0000-0000-000033020000}"/>
    <cellStyle name="40% - Accent1 3" xfId="131" xr:uid="{00000000-0005-0000-0000-000034020000}"/>
    <cellStyle name="40% - Accent1 3 2" xfId="276" xr:uid="{00000000-0005-0000-0000-000035020000}"/>
    <cellStyle name="40% - Accent1 3 2 2" xfId="565" xr:uid="{00000000-0005-0000-0000-000036020000}"/>
    <cellStyle name="40% - Accent1 3 2 2 2" xfId="1541" xr:uid="{00000000-0005-0000-0000-000037020000}"/>
    <cellStyle name="40% - Accent1 3 2 3" xfId="849" xr:uid="{00000000-0005-0000-0000-000038020000}"/>
    <cellStyle name="40% - Accent1 3 2 3 2" xfId="1797" xr:uid="{00000000-0005-0000-0000-000039020000}"/>
    <cellStyle name="40% - Accent1 3 2 4" xfId="1278" xr:uid="{00000000-0005-0000-0000-00003A020000}"/>
    <cellStyle name="40% - Accent1 3 3" xfId="442" xr:uid="{00000000-0005-0000-0000-00003B020000}"/>
    <cellStyle name="40% - Accent1 3 3 2" xfId="1419" xr:uid="{00000000-0005-0000-0000-00003C020000}"/>
    <cellStyle name="40% - Accent1 3 4" xfId="727" xr:uid="{00000000-0005-0000-0000-00003D020000}"/>
    <cellStyle name="40% - Accent1 3 4 2" xfId="1675" xr:uid="{00000000-0005-0000-0000-00003E020000}"/>
    <cellStyle name="40% - Accent1 3 5" xfId="1156" xr:uid="{00000000-0005-0000-0000-00003F020000}"/>
    <cellStyle name="40% - Accent1 4" xfId="1600" xr:uid="{00000000-0005-0000-0000-000040020000}"/>
    <cellStyle name="40% - Accent2" xfId="645" builtinId="35" customBuiltin="1"/>
    <cellStyle name="40% - Accent2 2" xfId="65" xr:uid="{00000000-0005-0000-0000-000042020000}"/>
    <cellStyle name="40% - Accent2 2 10" xfId="2315" xr:uid="{00000000-0005-0000-0000-000043020000}"/>
    <cellStyle name="40% - Accent2 2 2" xfId="94" xr:uid="{00000000-0005-0000-0000-000044020000}"/>
    <cellStyle name="40% - Accent2 2 2 2" xfId="193" xr:uid="{00000000-0005-0000-0000-000045020000}"/>
    <cellStyle name="40% - Accent2 2 2 2 2" xfId="321" xr:uid="{00000000-0005-0000-0000-000046020000}"/>
    <cellStyle name="40% - Accent2 2 2 2 2 2" xfId="610" xr:uid="{00000000-0005-0000-0000-000047020000}"/>
    <cellStyle name="40% - Accent2 2 2 2 2 2 2" xfId="1586" xr:uid="{00000000-0005-0000-0000-000048020000}"/>
    <cellStyle name="40% - Accent2 2 2 2 2 3" xfId="894" xr:uid="{00000000-0005-0000-0000-000049020000}"/>
    <cellStyle name="40% - Accent2 2 2 2 2 3 2" xfId="1842" xr:uid="{00000000-0005-0000-0000-00004A020000}"/>
    <cellStyle name="40% - Accent2 2 2 2 2 4" xfId="1323" xr:uid="{00000000-0005-0000-0000-00004B020000}"/>
    <cellStyle name="40% - Accent2 2 2 2 3" xfId="488" xr:uid="{00000000-0005-0000-0000-00004C020000}"/>
    <cellStyle name="40% - Accent2 2 2 2 3 2" xfId="1464" xr:uid="{00000000-0005-0000-0000-00004D020000}"/>
    <cellStyle name="40% - Accent2 2 2 2 4" xfId="772" xr:uid="{00000000-0005-0000-0000-00004E020000}"/>
    <cellStyle name="40% - Accent2 2 2 2 4 2" xfId="1720" xr:uid="{00000000-0005-0000-0000-00004F020000}"/>
    <cellStyle name="40% - Accent2 2 2 2 5" xfId="1201" xr:uid="{00000000-0005-0000-0000-000050020000}"/>
    <cellStyle name="40% - Accent2 2 2 3" xfId="249" xr:uid="{00000000-0005-0000-0000-000051020000}"/>
    <cellStyle name="40% - Accent2 2 2 3 2" xfId="539" xr:uid="{00000000-0005-0000-0000-000052020000}"/>
    <cellStyle name="40% - Accent2 2 2 3 2 2" xfId="1515" xr:uid="{00000000-0005-0000-0000-000053020000}"/>
    <cellStyle name="40% - Accent2 2 2 3 3" xfId="823" xr:uid="{00000000-0005-0000-0000-000054020000}"/>
    <cellStyle name="40% - Accent2 2 2 3 3 2" xfId="1771" xr:uid="{00000000-0005-0000-0000-000055020000}"/>
    <cellStyle name="40% - Accent2 2 2 3 4" xfId="1252" xr:uid="{00000000-0005-0000-0000-000056020000}"/>
    <cellStyle name="40% - Accent2 2 2 4" xfId="416" xr:uid="{00000000-0005-0000-0000-000057020000}"/>
    <cellStyle name="40% - Accent2 2 2 4 2" xfId="1007" xr:uid="{00000000-0005-0000-0000-000058020000}"/>
    <cellStyle name="40% - Accent2 2 2 4 2 2" xfId="1949" xr:uid="{00000000-0005-0000-0000-000059020000}"/>
    <cellStyle name="40% - Accent2 2 2 4 3" xfId="1393" xr:uid="{00000000-0005-0000-0000-00005A020000}"/>
    <cellStyle name="40% - Accent2 2 2 5" xfId="701" xr:uid="{00000000-0005-0000-0000-00005B020000}"/>
    <cellStyle name="40% - Accent2 2 2 5 2" xfId="1649" xr:uid="{00000000-0005-0000-0000-00005C020000}"/>
    <cellStyle name="40% - Accent2 2 2 6" xfId="1130" xr:uid="{00000000-0005-0000-0000-00005D020000}"/>
    <cellStyle name="40% - Accent2 2 2 7" xfId="2054" xr:uid="{00000000-0005-0000-0000-00005E020000}"/>
    <cellStyle name="40% - Accent2 2 2 8" xfId="2202" xr:uid="{00000000-0005-0000-0000-00005F020000}"/>
    <cellStyle name="40% - Accent2 2 2 9" xfId="2344" xr:uid="{00000000-0005-0000-0000-000060020000}"/>
    <cellStyle name="40% - Accent2 2 3" xfId="163" xr:uid="{00000000-0005-0000-0000-000061020000}"/>
    <cellStyle name="40% - Accent2 2 3 2" xfId="295" xr:uid="{00000000-0005-0000-0000-000062020000}"/>
    <cellStyle name="40% - Accent2 2 3 2 2" xfId="584" xr:uid="{00000000-0005-0000-0000-000063020000}"/>
    <cellStyle name="40% - Accent2 2 3 2 2 2" xfId="1560" xr:uid="{00000000-0005-0000-0000-000064020000}"/>
    <cellStyle name="40% - Accent2 2 3 2 3" xfId="868" xr:uid="{00000000-0005-0000-0000-000065020000}"/>
    <cellStyle name="40% - Accent2 2 3 2 3 2" xfId="1816" xr:uid="{00000000-0005-0000-0000-000066020000}"/>
    <cellStyle name="40% - Accent2 2 3 2 4" xfId="1297" xr:uid="{00000000-0005-0000-0000-000067020000}"/>
    <cellStyle name="40% - Accent2 2 3 3" xfId="461" xr:uid="{00000000-0005-0000-0000-000068020000}"/>
    <cellStyle name="40% - Accent2 2 3 3 2" xfId="1041" xr:uid="{00000000-0005-0000-0000-000069020000}"/>
    <cellStyle name="40% - Accent2 2 3 3 2 2" xfId="1972" xr:uid="{00000000-0005-0000-0000-00006A020000}"/>
    <cellStyle name="40% - Accent2 2 3 3 3" xfId="1438" xr:uid="{00000000-0005-0000-0000-00006B020000}"/>
    <cellStyle name="40% - Accent2 2 3 4" xfId="746" xr:uid="{00000000-0005-0000-0000-00006C020000}"/>
    <cellStyle name="40% - Accent2 2 3 4 2" xfId="1694" xr:uid="{00000000-0005-0000-0000-00006D020000}"/>
    <cellStyle name="40% - Accent2 2 3 5" xfId="1175" xr:uid="{00000000-0005-0000-0000-00006E020000}"/>
    <cellStyle name="40% - Accent2 2 3 6" xfId="2055" xr:uid="{00000000-0005-0000-0000-00006F020000}"/>
    <cellStyle name="40% - Accent2 2 3 7" xfId="2203" xr:uid="{00000000-0005-0000-0000-000070020000}"/>
    <cellStyle name="40% - Accent2 2 3 8" xfId="2345" xr:uid="{00000000-0005-0000-0000-000071020000}"/>
    <cellStyle name="40% - Accent2 2 4" xfId="231" xr:uid="{00000000-0005-0000-0000-000072020000}"/>
    <cellStyle name="40% - Accent2 2 4 2" xfId="522" xr:uid="{00000000-0005-0000-0000-000073020000}"/>
    <cellStyle name="40% - Accent2 2 4 2 2" xfId="980" xr:uid="{00000000-0005-0000-0000-000074020000}"/>
    <cellStyle name="40% - Accent2 2 4 2 2 2" xfId="1923" xr:uid="{00000000-0005-0000-0000-000075020000}"/>
    <cellStyle name="40% - Accent2 2 4 2 3" xfId="1498" xr:uid="{00000000-0005-0000-0000-000076020000}"/>
    <cellStyle name="40% - Accent2 2 4 3" xfId="806" xr:uid="{00000000-0005-0000-0000-000077020000}"/>
    <cellStyle name="40% - Accent2 2 4 3 2" xfId="1754" xr:uid="{00000000-0005-0000-0000-000078020000}"/>
    <cellStyle name="40% - Accent2 2 4 4" xfId="1235" xr:uid="{00000000-0005-0000-0000-000079020000}"/>
    <cellStyle name="40% - Accent2 2 4 5" xfId="2111" xr:uid="{00000000-0005-0000-0000-00007A020000}"/>
    <cellStyle name="40% - Accent2 2 4 6" xfId="2256" xr:uid="{00000000-0005-0000-0000-00007B020000}"/>
    <cellStyle name="40% - Accent2 2 4 7" xfId="2398" xr:uid="{00000000-0005-0000-0000-00007C020000}"/>
    <cellStyle name="40% - Accent2 2 5" xfId="399" xr:uid="{00000000-0005-0000-0000-00007D020000}"/>
    <cellStyle name="40% - Accent2 2 5 2" xfId="938" xr:uid="{00000000-0005-0000-0000-00007E020000}"/>
    <cellStyle name="40% - Accent2 2 5 2 2" xfId="1884" xr:uid="{00000000-0005-0000-0000-00007F020000}"/>
    <cellStyle name="40% - Accent2 2 5 3" xfId="1376" xr:uid="{00000000-0005-0000-0000-000080020000}"/>
    <cellStyle name="40% - Accent2 2 6" xfId="684" xr:uid="{00000000-0005-0000-0000-000081020000}"/>
    <cellStyle name="40% - Accent2 2 6 2" xfId="1632" xr:uid="{00000000-0005-0000-0000-000082020000}"/>
    <cellStyle name="40% - Accent2 2 7" xfId="1113" xr:uid="{00000000-0005-0000-0000-000083020000}"/>
    <cellStyle name="40% - Accent2 2 8" xfId="2024" xr:uid="{00000000-0005-0000-0000-000084020000}"/>
    <cellStyle name="40% - Accent2 2 9" xfId="2173" xr:uid="{00000000-0005-0000-0000-000085020000}"/>
    <cellStyle name="40% - Accent2 3" xfId="132" xr:uid="{00000000-0005-0000-0000-000086020000}"/>
    <cellStyle name="40% - Accent2 3 2" xfId="277" xr:uid="{00000000-0005-0000-0000-000087020000}"/>
    <cellStyle name="40% - Accent2 3 2 2" xfId="566" xr:uid="{00000000-0005-0000-0000-000088020000}"/>
    <cellStyle name="40% - Accent2 3 2 2 2" xfId="1542" xr:uid="{00000000-0005-0000-0000-000089020000}"/>
    <cellStyle name="40% - Accent2 3 2 3" xfId="850" xr:uid="{00000000-0005-0000-0000-00008A020000}"/>
    <cellStyle name="40% - Accent2 3 2 3 2" xfId="1798" xr:uid="{00000000-0005-0000-0000-00008B020000}"/>
    <cellStyle name="40% - Accent2 3 2 4" xfId="1279" xr:uid="{00000000-0005-0000-0000-00008C020000}"/>
    <cellStyle name="40% - Accent2 3 3" xfId="443" xr:uid="{00000000-0005-0000-0000-00008D020000}"/>
    <cellStyle name="40% - Accent2 3 3 2" xfId="1420" xr:uid="{00000000-0005-0000-0000-00008E020000}"/>
    <cellStyle name="40% - Accent2 3 4" xfId="728" xr:uid="{00000000-0005-0000-0000-00008F020000}"/>
    <cellStyle name="40% - Accent2 3 4 2" xfId="1676" xr:uid="{00000000-0005-0000-0000-000090020000}"/>
    <cellStyle name="40% - Accent2 3 5" xfId="1157" xr:uid="{00000000-0005-0000-0000-000091020000}"/>
    <cellStyle name="40% - Accent2 4" xfId="1602" xr:uid="{00000000-0005-0000-0000-000092020000}"/>
    <cellStyle name="40% - Accent3" xfId="649" builtinId="39" customBuiltin="1"/>
    <cellStyle name="40% - Accent3 2" xfId="66" xr:uid="{00000000-0005-0000-0000-000094020000}"/>
    <cellStyle name="40% - Accent3 2 10" xfId="2316" xr:uid="{00000000-0005-0000-0000-000095020000}"/>
    <cellStyle name="40% - Accent3 2 2" xfId="95" xr:uid="{00000000-0005-0000-0000-000096020000}"/>
    <cellStyle name="40% - Accent3 2 2 2" xfId="194" xr:uid="{00000000-0005-0000-0000-000097020000}"/>
    <cellStyle name="40% - Accent3 2 2 2 2" xfId="322" xr:uid="{00000000-0005-0000-0000-000098020000}"/>
    <cellStyle name="40% - Accent3 2 2 2 2 2" xfId="611" xr:uid="{00000000-0005-0000-0000-000099020000}"/>
    <cellStyle name="40% - Accent3 2 2 2 2 2 2" xfId="1587" xr:uid="{00000000-0005-0000-0000-00009A020000}"/>
    <cellStyle name="40% - Accent3 2 2 2 2 3" xfId="895" xr:uid="{00000000-0005-0000-0000-00009B020000}"/>
    <cellStyle name="40% - Accent3 2 2 2 2 3 2" xfId="1843" xr:uid="{00000000-0005-0000-0000-00009C020000}"/>
    <cellStyle name="40% - Accent3 2 2 2 2 4" xfId="1324" xr:uid="{00000000-0005-0000-0000-00009D020000}"/>
    <cellStyle name="40% - Accent3 2 2 2 3" xfId="489" xr:uid="{00000000-0005-0000-0000-00009E020000}"/>
    <cellStyle name="40% - Accent3 2 2 2 3 2" xfId="1465" xr:uid="{00000000-0005-0000-0000-00009F020000}"/>
    <cellStyle name="40% - Accent3 2 2 2 4" xfId="773" xr:uid="{00000000-0005-0000-0000-0000A0020000}"/>
    <cellStyle name="40% - Accent3 2 2 2 4 2" xfId="1721" xr:uid="{00000000-0005-0000-0000-0000A1020000}"/>
    <cellStyle name="40% - Accent3 2 2 2 5" xfId="1202" xr:uid="{00000000-0005-0000-0000-0000A2020000}"/>
    <cellStyle name="40% - Accent3 2 2 3" xfId="250" xr:uid="{00000000-0005-0000-0000-0000A3020000}"/>
    <cellStyle name="40% - Accent3 2 2 3 2" xfId="540" xr:uid="{00000000-0005-0000-0000-0000A4020000}"/>
    <cellStyle name="40% - Accent3 2 2 3 2 2" xfId="1516" xr:uid="{00000000-0005-0000-0000-0000A5020000}"/>
    <cellStyle name="40% - Accent3 2 2 3 3" xfId="824" xr:uid="{00000000-0005-0000-0000-0000A6020000}"/>
    <cellStyle name="40% - Accent3 2 2 3 3 2" xfId="1772" xr:uid="{00000000-0005-0000-0000-0000A7020000}"/>
    <cellStyle name="40% - Accent3 2 2 3 4" xfId="1253" xr:uid="{00000000-0005-0000-0000-0000A8020000}"/>
    <cellStyle name="40% - Accent3 2 2 4" xfId="417" xr:uid="{00000000-0005-0000-0000-0000A9020000}"/>
    <cellStyle name="40% - Accent3 2 2 4 2" xfId="1008" xr:uid="{00000000-0005-0000-0000-0000AA020000}"/>
    <cellStyle name="40% - Accent3 2 2 4 2 2" xfId="1950" xr:uid="{00000000-0005-0000-0000-0000AB020000}"/>
    <cellStyle name="40% - Accent3 2 2 4 3" xfId="1394" xr:uid="{00000000-0005-0000-0000-0000AC020000}"/>
    <cellStyle name="40% - Accent3 2 2 5" xfId="702" xr:uid="{00000000-0005-0000-0000-0000AD020000}"/>
    <cellStyle name="40% - Accent3 2 2 5 2" xfId="1650" xr:uid="{00000000-0005-0000-0000-0000AE020000}"/>
    <cellStyle name="40% - Accent3 2 2 6" xfId="1131" xr:uid="{00000000-0005-0000-0000-0000AF020000}"/>
    <cellStyle name="40% - Accent3 2 2 7" xfId="2056" xr:uid="{00000000-0005-0000-0000-0000B0020000}"/>
    <cellStyle name="40% - Accent3 2 2 8" xfId="2204" xr:uid="{00000000-0005-0000-0000-0000B1020000}"/>
    <cellStyle name="40% - Accent3 2 2 9" xfId="2346" xr:uid="{00000000-0005-0000-0000-0000B2020000}"/>
    <cellStyle name="40% - Accent3 2 3" xfId="164" xr:uid="{00000000-0005-0000-0000-0000B3020000}"/>
    <cellStyle name="40% - Accent3 2 3 2" xfId="296" xr:uid="{00000000-0005-0000-0000-0000B4020000}"/>
    <cellStyle name="40% - Accent3 2 3 2 2" xfId="585" xr:uid="{00000000-0005-0000-0000-0000B5020000}"/>
    <cellStyle name="40% - Accent3 2 3 2 2 2" xfId="1561" xr:uid="{00000000-0005-0000-0000-0000B6020000}"/>
    <cellStyle name="40% - Accent3 2 3 2 3" xfId="869" xr:uid="{00000000-0005-0000-0000-0000B7020000}"/>
    <cellStyle name="40% - Accent3 2 3 2 3 2" xfId="1817" xr:uid="{00000000-0005-0000-0000-0000B8020000}"/>
    <cellStyle name="40% - Accent3 2 3 2 4" xfId="1298" xr:uid="{00000000-0005-0000-0000-0000B9020000}"/>
    <cellStyle name="40% - Accent3 2 3 3" xfId="462" xr:uid="{00000000-0005-0000-0000-0000BA020000}"/>
    <cellStyle name="40% - Accent3 2 3 3 2" xfId="1042" xr:uid="{00000000-0005-0000-0000-0000BB020000}"/>
    <cellStyle name="40% - Accent3 2 3 3 2 2" xfId="1973" xr:uid="{00000000-0005-0000-0000-0000BC020000}"/>
    <cellStyle name="40% - Accent3 2 3 3 3" xfId="1439" xr:uid="{00000000-0005-0000-0000-0000BD020000}"/>
    <cellStyle name="40% - Accent3 2 3 4" xfId="747" xr:uid="{00000000-0005-0000-0000-0000BE020000}"/>
    <cellStyle name="40% - Accent3 2 3 4 2" xfId="1695" xr:uid="{00000000-0005-0000-0000-0000BF020000}"/>
    <cellStyle name="40% - Accent3 2 3 5" xfId="1176" xr:uid="{00000000-0005-0000-0000-0000C0020000}"/>
    <cellStyle name="40% - Accent3 2 3 6" xfId="2057" xr:uid="{00000000-0005-0000-0000-0000C1020000}"/>
    <cellStyle name="40% - Accent3 2 3 7" xfId="2205" xr:uid="{00000000-0005-0000-0000-0000C2020000}"/>
    <cellStyle name="40% - Accent3 2 3 8" xfId="2347" xr:uid="{00000000-0005-0000-0000-0000C3020000}"/>
    <cellStyle name="40% - Accent3 2 4" xfId="232" xr:uid="{00000000-0005-0000-0000-0000C4020000}"/>
    <cellStyle name="40% - Accent3 2 4 2" xfId="523" xr:uid="{00000000-0005-0000-0000-0000C5020000}"/>
    <cellStyle name="40% - Accent3 2 4 2 2" xfId="981" xr:uid="{00000000-0005-0000-0000-0000C6020000}"/>
    <cellStyle name="40% - Accent3 2 4 2 2 2" xfId="1924" xr:uid="{00000000-0005-0000-0000-0000C7020000}"/>
    <cellStyle name="40% - Accent3 2 4 2 3" xfId="1499" xr:uid="{00000000-0005-0000-0000-0000C8020000}"/>
    <cellStyle name="40% - Accent3 2 4 3" xfId="807" xr:uid="{00000000-0005-0000-0000-0000C9020000}"/>
    <cellStyle name="40% - Accent3 2 4 3 2" xfId="1755" xr:uid="{00000000-0005-0000-0000-0000CA020000}"/>
    <cellStyle name="40% - Accent3 2 4 4" xfId="1236" xr:uid="{00000000-0005-0000-0000-0000CB020000}"/>
    <cellStyle name="40% - Accent3 2 4 5" xfId="2112" xr:uid="{00000000-0005-0000-0000-0000CC020000}"/>
    <cellStyle name="40% - Accent3 2 4 6" xfId="2257" xr:uid="{00000000-0005-0000-0000-0000CD020000}"/>
    <cellStyle name="40% - Accent3 2 4 7" xfId="2399" xr:uid="{00000000-0005-0000-0000-0000CE020000}"/>
    <cellStyle name="40% - Accent3 2 5" xfId="400" xr:uid="{00000000-0005-0000-0000-0000CF020000}"/>
    <cellStyle name="40% - Accent3 2 5 2" xfId="940" xr:uid="{00000000-0005-0000-0000-0000D0020000}"/>
    <cellStyle name="40% - Accent3 2 5 2 2" xfId="1886" xr:uid="{00000000-0005-0000-0000-0000D1020000}"/>
    <cellStyle name="40% - Accent3 2 5 3" xfId="1377" xr:uid="{00000000-0005-0000-0000-0000D2020000}"/>
    <cellStyle name="40% - Accent3 2 6" xfId="685" xr:uid="{00000000-0005-0000-0000-0000D3020000}"/>
    <cellStyle name="40% - Accent3 2 6 2" xfId="1633" xr:uid="{00000000-0005-0000-0000-0000D4020000}"/>
    <cellStyle name="40% - Accent3 2 7" xfId="1114" xr:uid="{00000000-0005-0000-0000-0000D5020000}"/>
    <cellStyle name="40% - Accent3 2 8" xfId="2025" xr:uid="{00000000-0005-0000-0000-0000D6020000}"/>
    <cellStyle name="40% - Accent3 2 9" xfId="2174" xr:uid="{00000000-0005-0000-0000-0000D7020000}"/>
    <cellStyle name="40% - Accent3 3" xfId="133" xr:uid="{00000000-0005-0000-0000-0000D8020000}"/>
    <cellStyle name="40% - Accent3 3 2" xfId="278" xr:uid="{00000000-0005-0000-0000-0000D9020000}"/>
    <cellStyle name="40% - Accent3 3 2 2" xfId="567" xr:uid="{00000000-0005-0000-0000-0000DA020000}"/>
    <cellStyle name="40% - Accent3 3 2 2 2" xfId="1543" xr:uid="{00000000-0005-0000-0000-0000DB020000}"/>
    <cellStyle name="40% - Accent3 3 2 3" xfId="851" xr:uid="{00000000-0005-0000-0000-0000DC020000}"/>
    <cellStyle name="40% - Accent3 3 2 3 2" xfId="1799" xr:uid="{00000000-0005-0000-0000-0000DD020000}"/>
    <cellStyle name="40% - Accent3 3 2 4" xfId="1280" xr:uid="{00000000-0005-0000-0000-0000DE020000}"/>
    <cellStyle name="40% - Accent3 3 3" xfId="444" xr:uid="{00000000-0005-0000-0000-0000DF020000}"/>
    <cellStyle name="40% - Accent3 3 3 2" xfId="1421" xr:uid="{00000000-0005-0000-0000-0000E0020000}"/>
    <cellStyle name="40% - Accent3 3 4" xfId="729" xr:uid="{00000000-0005-0000-0000-0000E1020000}"/>
    <cellStyle name="40% - Accent3 3 4 2" xfId="1677" xr:uid="{00000000-0005-0000-0000-0000E2020000}"/>
    <cellStyle name="40% - Accent3 3 5" xfId="1158" xr:uid="{00000000-0005-0000-0000-0000E3020000}"/>
    <cellStyle name="40% - Accent3 4" xfId="1604" xr:uid="{00000000-0005-0000-0000-0000E4020000}"/>
    <cellStyle name="40% - Accent4" xfId="653" builtinId="43" customBuiltin="1"/>
    <cellStyle name="40% - Accent4 2" xfId="67" xr:uid="{00000000-0005-0000-0000-0000E6020000}"/>
    <cellStyle name="40% - Accent4 2 10" xfId="2317" xr:uid="{00000000-0005-0000-0000-0000E7020000}"/>
    <cellStyle name="40% - Accent4 2 2" xfId="96" xr:uid="{00000000-0005-0000-0000-0000E8020000}"/>
    <cellStyle name="40% - Accent4 2 2 2" xfId="195" xr:uid="{00000000-0005-0000-0000-0000E9020000}"/>
    <cellStyle name="40% - Accent4 2 2 2 2" xfId="323" xr:uid="{00000000-0005-0000-0000-0000EA020000}"/>
    <cellStyle name="40% - Accent4 2 2 2 2 2" xfId="612" xr:uid="{00000000-0005-0000-0000-0000EB020000}"/>
    <cellStyle name="40% - Accent4 2 2 2 2 2 2" xfId="1588" xr:uid="{00000000-0005-0000-0000-0000EC020000}"/>
    <cellStyle name="40% - Accent4 2 2 2 2 3" xfId="896" xr:uid="{00000000-0005-0000-0000-0000ED020000}"/>
    <cellStyle name="40% - Accent4 2 2 2 2 3 2" xfId="1844" xr:uid="{00000000-0005-0000-0000-0000EE020000}"/>
    <cellStyle name="40% - Accent4 2 2 2 2 4" xfId="1325" xr:uid="{00000000-0005-0000-0000-0000EF020000}"/>
    <cellStyle name="40% - Accent4 2 2 2 3" xfId="490" xr:uid="{00000000-0005-0000-0000-0000F0020000}"/>
    <cellStyle name="40% - Accent4 2 2 2 3 2" xfId="1466" xr:uid="{00000000-0005-0000-0000-0000F1020000}"/>
    <cellStyle name="40% - Accent4 2 2 2 4" xfId="774" xr:uid="{00000000-0005-0000-0000-0000F2020000}"/>
    <cellStyle name="40% - Accent4 2 2 2 4 2" xfId="1722" xr:uid="{00000000-0005-0000-0000-0000F3020000}"/>
    <cellStyle name="40% - Accent4 2 2 2 5" xfId="1203" xr:uid="{00000000-0005-0000-0000-0000F4020000}"/>
    <cellStyle name="40% - Accent4 2 2 3" xfId="251" xr:uid="{00000000-0005-0000-0000-0000F5020000}"/>
    <cellStyle name="40% - Accent4 2 2 3 2" xfId="541" xr:uid="{00000000-0005-0000-0000-0000F6020000}"/>
    <cellStyle name="40% - Accent4 2 2 3 2 2" xfId="1517" xr:uid="{00000000-0005-0000-0000-0000F7020000}"/>
    <cellStyle name="40% - Accent4 2 2 3 3" xfId="825" xr:uid="{00000000-0005-0000-0000-0000F8020000}"/>
    <cellStyle name="40% - Accent4 2 2 3 3 2" xfId="1773" xr:uid="{00000000-0005-0000-0000-0000F9020000}"/>
    <cellStyle name="40% - Accent4 2 2 3 4" xfId="1254" xr:uid="{00000000-0005-0000-0000-0000FA020000}"/>
    <cellStyle name="40% - Accent4 2 2 4" xfId="418" xr:uid="{00000000-0005-0000-0000-0000FB020000}"/>
    <cellStyle name="40% - Accent4 2 2 4 2" xfId="1009" xr:uid="{00000000-0005-0000-0000-0000FC020000}"/>
    <cellStyle name="40% - Accent4 2 2 4 2 2" xfId="1951" xr:uid="{00000000-0005-0000-0000-0000FD020000}"/>
    <cellStyle name="40% - Accent4 2 2 4 3" xfId="1395" xr:uid="{00000000-0005-0000-0000-0000FE020000}"/>
    <cellStyle name="40% - Accent4 2 2 5" xfId="703" xr:uid="{00000000-0005-0000-0000-0000FF020000}"/>
    <cellStyle name="40% - Accent4 2 2 5 2" xfId="1651" xr:uid="{00000000-0005-0000-0000-000000030000}"/>
    <cellStyle name="40% - Accent4 2 2 6" xfId="1132" xr:uid="{00000000-0005-0000-0000-000001030000}"/>
    <cellStyle name="40% - Accent4 2 2 7" xfId="2058" xr:uid="{00000000-0005-0000-0000-000002030000}"/>
    <cellStyle name="40% - Accent4 2 2 8" xfId="2206" xr:uid="{00000000-0005-0000-0000-000003030000}"/>
    <cellStyle name="40% - Accent4 2 2 9" xfId="2348" xr:uid="{00000000-0005-0000-0000-000004030000}"/>
    <cellStyle name="40% - Accent4 2 3" xfId="165" xr:uid="{00000000-0005-0000-0000-000005030000}"/>
    <cellStyle name="40% - Accent4 2 3 2" xfId="297" xr:uid="{00000000-0005-0000-0000-000006030000}"/>
    <cellStyle name="40% - Accent4 2 3 2 2" xfId="586" xr:uid="{00000000-0005-0000-0000-000007030000}"/>
    <cellStyle name="40% - Accent4 2 3 2 2 2" xfId="1562" xr:uid="{00000000-0005-0000-0000-000008030000}"/>
    <cellStyle name="40% - Accent4 2 3 2 3" xfId="870" xr:uid="{00000000-0005-0000-0000-000009030000}"/>
    <cellStyle name="40% - Accent4 2 3 2 3 2" xfId="1818" xr:uid="{00000000-0005-0000-0000-00000A030000}"/>
    <cellStyle name="40% - Accent4 2 3 2 4" xfId="1299" xr:uid="{00000000-0005-0000-0000-00000B030000}"/>
    <cellStyle name="40% - Accent4 2 3 3" xfId="463" xr:uid="{00000000-0005-0000-0000-00000C030000}"/>
    <cellStyle name="40% - Accent4 2 3 3 2" xfId="1043" xr:uid="{00000000-0005-0000-0000-00000D030000}"/>
    <cellStyle name="40% - Accent4 2 3 3 2 2" xfId="1974" xr:uid="{00000000-0005-0000-0000-00000E030000}"/>
    <cellStyle name="40% - Accent4 2 3 3 3" xfId="1440" xr:uid="{00000000-0005-0000-0000-00000F030000}"/>
    <cellStyle name="40% - Accent4 2 3 4" xfId="748" xr:uid="{00000000-0005-0000-0000-000010030000}"/>
    <cellStyle name="40% - Accent4 2 3 4 2" xfId="1696" xr:uid="{00000000-0005-0000-0000-000011030000}"/>
    <cellStyle name="40% - Accent4 2 3 5" xfId="1177" xr:uid="{00000000-0005-0000-0000-000012030000}"/>
    <cellStyle name="40% - Accent4 2 3 6" xfId="2059" xr:uid="{00000000-0005-0000-0000-000013030000}"/>
    <cellStyle name="40% - Accent4 2 3 7" xfId="2207" xr:uid="{00000000-0005-0000-0000-000014030000}"/>
    <cellStyle name="40% - Accent4 2 3 8" xfId="2349" xr:uid="{00000000-0005-0000-0000-000015030000}"/>
    <cellStyle name="40% - Accent4 2 4" xfId="233" xr:uid="{00000000-0005-0000-0000-000016030000}"/>
    <cellStyle name="40% - Accent4 2 4 2" xfId="524" xr:uid="{00000000-0005-0000-0000-000017030000}"/>
    <cellStyle name="40% - Accent4 2 4 2 2" xfId="982" xr:uid="{00000000-0005-0000-0000-000018030000}"/>
    <cellStyle name="40% - Accent4 2 4 2 2 2" xfId="1925" xr:uid="{00000000-0005-0000-0000-000019030000}"/>
    <cellStyle name="40% - Accent4 2 4 2 3" xfId="1500" xr:uid="{00000000-0005-0000-0000-00001A030000}"/>
    <cellStyle name="40% - Accent4 2 4 3" xfId="808" xr:uid="{00000000-0005-0000-0000-00001B030000}"/>
    <cellStyle name="40% - Accent4 2 4 3 2" xfId="1756" xr:uid="{00000000-0005-0000-0000-00001C030000}"/>
    <cellStyle name="40% - Accent4 2 4 4" xfId="1237" xr:uid="{00000000-0005-0000-0000-00001D030000}"/>
    <cellStyle name="40% - Accent4 2 4 5" xfId="2113" xr:uid="{00000000-0005-0000-0000-00001E030000}"/>
    <cellStyle name="40% - Accent4 2 4 6" xfId="2258" xr:uid="{00000000-0005-0000-0000-00001F030000}"/>
    <cellStyle name="40% - Accent4 2 4 7" xfId="2400" xr:uid="{00000000-0005-0000-0000-000020030000}"/>
    <cellStyle name="40% - Accent4 2 5" xfId="401" xr:uid="{00000000-0005-0000-0000-000021030000}"/>
    <cellStyle name="40% - Accent4 2 5 2" xfId="942" xr:uid="{00000000-0005-0000-0000-000022030000}"/>
    <cellStyle name="40% - Accent4 2 5 2 2" xfId="1888" xr:uid="{00000000-0005-0000-0000-000023030000}"/>
    <cellStyle name="40% - Accent4 2 5 3" xfId="1378" xr:uid="{00000000-0005-0000-0000-000024030000}"/>
    <cellStyle name="40% - Accent4 2 6" xfId="686" xr:uid="{00000000-0005-0000-0000-000025030000}"/>
    <cellStyle name="40% - Accent4 2 6 2" xfId="1634" xr:uid="{00000000-0005-0000-0000-000026030000}"/>
    <cellStyle name="40% - Accent4 2 7" xfId="1115" xr:uid="{00000000-0005-0000-0000-000027030000}"/>
    <cellStyle name="40% - Accent4 2 8" xfId="2026" xr:uid="{00000000-0005-0000-0000-000028030000}"/>
    <cellStyle name="40% - Accent4 2 9" xfId="2175" xr:uid="{00000000-0005-0000-0000-000029030000}"/>
    <cellStyle name="40% - Accent4 3" xfId="134" xr:uid="{00000000-0005-0000-0000-00002A030000}"/>
    <cellStyle name="40% - Accent4 3 2" xfId="279" xr:uid="{00000000-0005-0000-0000-00002B030000}"/>
    <cellStyle name="40% - Accent4 3 2 2" xfId="568" xr:uid="{00000000-0005-0000-0000-00002C030000}"/>
    <cellStyle name="40% - Accent4 3 2 2 2" xfId="1544" xr:uid="{00000000-0005-0000-0000-00002D030000}"/>
    <cellStyle name="40% - Accent4 3 2 3" xfId="852" xr:uid="{00000000-0005-0000-0000-00002E030000}"/>
    <cellStyle name="40% - Accent4 3 2 3 2" xfId="1800" xr:uid="{00000000-0005-0000-0000-00002F030000}"/>
    <cellStyle name="40% - Accent4 3 2 4" xfId="1281" xr:uid="{00000000-0005-0000-0000-000030030000}"/>
    <cellStyle name="40% - Accent4 3 3" xfId="445" xr:uid="{00000000-0005-0000-0000-000031030000}"/>
    <cellStyle name="40% - Accent4 3 3 2" xfId="1422" xr:uid="{00000000-0005-0000-0000-000032030000}"/>
    <cellStyle name="40% - Accent4 3 4" xfId="730" xr:uid="{00000000-0005-0000-0000-000033030000}"/>
    <cellStyle name="40% - Accent4 3 4 2" xfId="1678" xr:uid="{00000000-0005-0000-0000-000034030000}"/>
    <cellStyle name="40% - Accent4 3 5" xfId="1159" xr:uid="{00000000-0005-0000-0000-000035030000}"/>
    <cellStyle name="40% - Accent4 4" xfId="1606" xr:uid="{00000000-0005-0000-0000-000036030000}"/>
    <cellStyle name="40% - Accent5" xfId="657" builtinId="47" customBuiltin="1"/>
    <cellStyle name="40% - Accent5 2" xfId="68" xr:uid="{00000000-0005-0000-0000-000038030000}"/>
    <cellStyle name="40% - Accent5 2 10" xfId="2318" xr:uid="{00000000-0005-0000-0000-000039030000}"/>
    <cellStyle name="40% - Accent5 2 2" xfId="97" xr:uid="{00000000-0005-0000-0000-00003A030000}"/>
    <cellStyle name="40% - Accent5 2 2 2" xfId="196" xr:uid="{00000000-0005-0000-0000-00003B030000}"/>
    <cellStyle name="40% - Accent5 2 2 2 2" xfId="324" xr:uid="{00000000-0005-0000-0000-00003C030000}"/>
    <cellStyle name="40% - Accent5 2 2 2 2 2" xfId="613" xr:uid="{00000000-0005-0000-0000-00003D030000}"/>
    <cellStyle name="40% - Accent5 2 2 2 2 2 2" xfId="1589" xr:uid="{00000000-0005-0000-0000-00003E030000}"/>
    <cellStyle name="40% - Accent5 2 2 2 2 3" xfId="897" xr:uid="{00000000-0005-0000-0000-00003F030000}"/>
    <cellStyle name="40% - Accent5 2 2 2 2 3 2" xfId="1845" xr:uid="{00000000-0005-0000-0000-000040030000}"/>
    <cellStyle name="40% - Accent5 2 2 2 2 4" xfId="1326" xr:uid="{00000000-0005-0000-0000-000041030000}"/>
    <cellStyle name="40% - Accent5 2 2 2 3" xfId="491" xr:uid="{00000000-0005-0000-0000-000042030000}"/>
    <cellStyle name="40% - Accent5 2 2 2 3 2" xfId="1467" xr:uid="{00000000-0005-0000-0000-000043030000}"/>
    <cellStyle name="40% - Accent5 2 2 2 4" xfId="775" xr:uid="{00000000-0005-0000-0000-000044030000}"/>
    <cellStyle name="40% - Accent5 2 2 2 4 2" xfId="1723" xr:uid="{00000000-0005-0000-0000-000045030000}"/>
    <cellStyle name="40% - Accent5 2 2 2 5" xfId="1204" xr:uid="{00000000-0005-0000-0000-000046030000}"/>
    <cellStyle name="40% - Accent5 2 2 3" xfId="252" xr:uid="{00000000-0005-0000-0000-000047030000}"/>
    <cellStyle name="40% - Accent5 2 2 3 2" xfId="542" xr:uid="{00000000-0005-0000-0000-000048030000}"/>
    <cellStyle name="40% - Accent5 2 2 3 2 2" xfId="1518" xr:uid="{00000000-0005-0000-0000-000049030000}"/>
    <cellStyle name="40% - Accent5 2 2 3 3" xfId="826" xr:uid="{00000000-0005-0000-0000-00004A030000}"/>
    <cellStyle name="40% - Accent5 2 2 3 3 2" xfId="1774" xr:uid="{00000000-0005-0000-0000-00004B030000}"/>
    <cellStyle name="40% - Accent5 2 2 3 4" xfId="1255" xr:uid="{00000000-0005-0000-0000-00004C030000}"/>
    <cellStyle name="40% - Accent5 2 2 4" xfId="419" xr:uid="{00000000-0005-0000-0000-00004D030000}"/>
    <cellStyle name="40% - Accent5 2 2 4 2" xfId="1010" xr:uid="{00000000-0005-0000-0000-00004E030000}"/>
    <cellStyle name="40% - Accent5 2 2 4 2 2" xfId="1952" xr:uid="{00000000-0005-0000-0000-00004F030000}"/>
    <cellStyle name="40% - Accent5 2 2 4 3" xfId="1396" xr:uid="{00000000-0005-0000-0000-000050030000}"/>
    <cellStyle name="40% - Accent5 2 2 5" xfId="704" xr:uid="{00000000-0005-0000-0000-000051030000}"/>
    <cellStyle name="40% - Accent5 2 2 5 2" xfId="1652" xr:uid="{00000000-0005-0000-0000-000052030000}"/>
    <cellStyle name="40% - Accent5 2 2 6" xfId="1133" xr:uid="{00000000-0005-0000-0000-000053030000}"/>
    <cellStyle name="40% - Accent5 2 2 7" xfId="2060" xr:uid="{00000000-0005-0000-0000-000054030000}"/>
    <cellStyle name="40% - Accent5 2 2 8" xfId="2208" xr:uid="{00000000-0005-0000-0000-000055030000}"/>
    <cellStyle name="40% - Accent5 2 2 9" xfId="2350" xr:uid="{00000000-0005-0000-0000-000056030000}"/>
    <cellStyle name="40% - Accent5 2 3" xfId="166" xr:uid="{00000000-0005-0000-0000-000057030000}"/>
    <cellStyle name="40% - Accent5 2 3 2" xfId="298" xr:uid="{00000000-0005-0000-0000-000058030000}"/>
    <cellStyle name="40% - Accent5 2 3 2 2" xfId="587" xr:uid="{00000000-0005-0000-0000-000059030000}"/>
    <cellStyle name="40% - Accent5 2 3 2 2 2" xfId="1563" xr:uid="{00000000-0005-0000-0000-00005A030000}"/>
    <cellStyle name="40% - Accent5 2 3 2 3" xfId="871" xr:uid="{00000000-0005-0000-0000-00005B030000}"/>
    <cellStyle name="40% - Accent5 2 3 2 3 2" xfId="1819" xr:uid="{00000000-0005-0000-0000-00005C030000}"/>
    <cellStyle name="40% - Accent5 2 3 2 4" xfId="1300" xr:uid="{00000000-0005-0000-0000-00005D030000}"/>
    <cellStyle name="40% - Accent5 2 3 3" xfId="464" xr:uid="{00000000-0005-0000-0000-00005E030000}"/>
    <cellStyle name="40% - Accent5 2 3 3 2" xfId="1044" xr:uid="{00000000-0005-0000-0000-00005F030000}"/>
    <cellStyle name="40% - Accent5 2 3 3 2 2" xfId="1975" xr:uid="{00000000-0005-0000-0000-000060030000}"/>
    <cellStyle name="40% - Accent5 2 3 3 3" xfId="1441" xr:uid="{00000000-0005-0000-0000-000061030000}"/>
    <cellStyle name="40% - Accent5 2 3 4" xfId="749" xr:uid="{00000000-0005-0000-0000-000062030000}"/>
    <cellStyle name="40% - Accent5 2 3 4 2" xfId="1697" xr:uid="{00000000-0005-0000-0000-000063030000}"/>
    <cellStyle name="40% - Accent5 2 3 5" xfId="1178" xr:uid="{00000000-0005-0000-0000-000064030000}"/>
    <cellStyle name="40% - Accent5 2 3 6" xfId="2061" xr:uid="{00000000-0005-0000-0000-000065030000}"/>
    <cellStyle name="40% - Accent5 2 3 7" xfId="2209" xr:uid="{00000000-0005-0000-0000-000066030000}"/>
    <cellStyle name="40% - Accent5 2 3 8" xfId="2351" xr:uid="{00000000-0005-0000-0000-000067030000}"/>
    <cellStyle name="40% - Accent5 2 4" xfId="234" xr:uid="{00000000-0005-0000-0000-000068030000}"/>
    <cellStyle name="40% - Accent5 2 4 2" xfId="525" xr:uid="{00000000-0005-0000-0000-000069030000}"/>
    <cellStyle name="40% - Accent5 2 4 2 2" xfId="983" xr:uid="{00000000-0005-0000-0000-00006A030000}"/>
    <cellStyle name="40% - Accent5 2 4 2 2 2" xfId="1926" xr:uid="{00000000-0005-0000-0000-00006B030000}"/>
    <cellStyle name="40% - Accent5 2 4 2 3" xfId="1501" xr:uid="{00000000-0005-0000-0000-00006C030000}"/>
    <cellStyle name="40% - Accent5 2 4 3" xfId="809" xr:uid="{00000000-0005-0000-0000-00006D030000}"/>
    <cellStyle name="40% - Accent5 2 4 3 2" xfId="1757" xr:uid="{00000000-0005-0000-0000-00006E030000}"/>
    <cellStyle name="40% - Accent5 2 4 4" xfId="1238" xr:uid="{00000000-0005-0000-0000-00006F030000}"/>
    <cellStyle name="40% - Accent5 2 4 5" xfId="2114" xr:uid="{00000000-0005-0000-0000-000070030000}"/>
    <cellStyle name="40% - Accent5 2 4 6" xfId="2259" xr:uid="{00000000-0005-0000-0000-000071030000}"/>
    <cellStyle name="40% - Accent5 2 4 7" xfId="2401" xr:uid="{00000000-0005-0000-0000-000072030000}"/>
    <cellStyle name="40% - Accent5 2 5" xfId="402" xr:uid="{00000000-0005-0000-0000-000073030000}"/>
    <cellStyle name="40% - Accent5 2 5 2" xfId="944" xr:uid="{00000000-0005-0000-0000-000074030000}"/>
    <cellStyle name="40% - Accent5 2 5 2 2" xfId="1890" xr:uid="{00000000-0005-0000-0000-000075030000}"/>
    <cellStyle name="40% - Accent5 2 5 3" xfId="1379" xr:uid="{00000000-0005-0000-0000-000076030000}"/>
    <cellStyle name="40% - Accent5 2 6" xfId="687" xr:uid="{00000000-0005-0000-0000-000077030000}"/>
    <cellStyle name="40% - Accent5 2 6 2" xfId="1635" xr:uid="{00000000-0005-0000-0000-000078030000}"/>
    <cellStyle name="40% - Accent5 2 7" xfId="1116" xr:uid="{00000000-0005-0000-0000-000079030000}"/>
    <cellStyle name="40% - Accent5 2 8" xfId="2027" xr:uid="{00000000-0005-0000-0000-00007A030000}"/>
    <cellStyle name="40% - Accent5 2 9" xfId="2176" xr:uid="{00000000-0005-0000-0000-00007B030000}"/>
    <cellStyle name="40% - Accent5 3" xfId="135" xr:uid="{00000000-0005-0000-0000-00007C030000}"/>
    <cellStyle name="40% - Accent5 3 2" xfId="280" xr:uid="{00000000-0005-0000-0000-00007D030000}"/>
    <cellStyle name="40% - Accent5 3 2 2" xfId="569" xr:uid="{00000000-0005-0000-0000-00007E030000}"/>
    <cellStyle name="40% - Accent5 3 2 2 2" xfId="1545" xr:uid="{00000000-0005-0000-0000-00007F030000}"/>
    <cellStyle name="40% - Accent5 3 2 3" xfId="853" xr:uid="{00000000-0005-0000-0000-000080030000}"/>
    <cellStyle name="40% - Accent5 3 2 3 2" xfId="1801" xr:uid="{00000000-0005-0000-0000-000081030000}"/>
    <cellStyle name="40% - Accent5 3 2 4" xfId="1282" xr:uid="{00000000-0005-0000-0000-000082030000}"/>
    <cellStyle name="40% - Accent5 3 3" xfId="446" xr:uid="{00000000-0005-0000-0000-000083030000}"/>
    <cellStyle name="40% - Accent5 3 3 2" xfId="1423" xr:uid="{00000000-0005-0000-0000-000084030000}"/>
    <cellStyle name="40% - Accent5 3 4" xfId="731" xr:uid="{00000000-0005-0000-0000-000085030000}"/>
    <cellStyle name="40% - Accent5 3 4 2" xfId="1679" xr:uid="{00000000-0005-0000-0000-000086030000}"/>
    <cellStyle name="40% - Accent5 3 5" xfId="1160" xr:uid="{00000000-0005-0000-0000-000087030000}"/>
    <cellStyle name="40% - Accent5 4" xfId="1608" xr:uid="{00000000-0005-0000-0000-000088030000}"/>
    <cellStyle name="40% - Accent6" xfId="661" builtinId="51" customBuiltin="1"/>
    <cellStyle name="40% - Accent6 2" xfId="69" xr:uid="{00000000-0005-0000-0000-00008A030000}"/>
    <cellStyle name="40% - Accent6 2 10" xfId="2319" xr:uid="{00000000-0005-0000-0000-00008B030000}"/>
    <cellStyle name="40% - Accent6 2 2" xfId="98" xr:uid="{00000000-0005-0000-0000-00008C030000}"/>
    <cellStyle name="40% - Accent6 2 2 2" xfId="197" xr:uid="{00000000-0005-0000-0000-00008D030000}"/>
    <cellStyle name="40% - Accent6 2 2 2 2" xfId="325" xr:uid="{00000000-0005-0000-0000-00008E030000}"/>
    <cellStyle name="40% - Accent6 2 2 2 2 2" xfId="614" xr:uid="{00000000-0005-0000-0000-00008F030000}"/>
    <cellStyle name="40% - Accent6 2 2 2 2 2 2" xfId="1590" xr:uid="{00000000-0005-0000-0000-000090030000}"/>
    <cellStyle name="40% - Accent6 2 2 2 2 3" xfId="898" xr:uid="{00000000-0005-0000-0000-000091030000}"/>
    <cellStyle name="40% - Accent6 2 2 2 2 3 2" xfId="1846" xr:uid="{00000000-0005-0000-0000-000092030000}"/>
    <cellStyle name="40% - Accent6 2 2 2 2 4" xfId="1327" xr:uid="{00000000-0005-0000-0000-000093030000}"/>
    <cellStyle name="40% - Accent6 2 2 2 3" xfId="492" xr:uid="{00000000-0005-0000-0000-000094030000}"/>
    <cellStyle name="40% - Accent6 2 2 2 3 2" xfId="1468" xr:uid="{00000000-0005-0000-0000-000095030000}"/>
    <cellStyle name="40% - Accent6 2 2 2 4" xfId="776" xr:uid="{00000000-0005-0000-0000-000096030000}"/>
    <cellStyle name="40% - Accent6 2 2 2 4 2" xfId="1724" xr:uid="{00000000-0005-0000-0000-000097030000}"/>
    <cellStyle name="40% - Accent6 2 2 2 5" xfId="1205" xr:uid="{00000000-0005-0000-0000-000098030000}"/>
    <cellStyle name="40% - Accent6 2 2 3" xfId="253" xr:uid="{00000000-0005-0000-0000-000099030000}"/>
    <cellStyle name="40% - Accent6 2 2 3 2" xfId="543" xr:uid="{00000000-0005-0000-0000-00009A030000}"/>
    <cellStyle name="40% - Accent6 2 2 3 2 2" xfId="1519" xr:uid="{00000000-0005-0000-0000-00009B030000}"/>
    <cellStyle name="40% - Accent6 2 2 3 3" xfId="827" xr:uid="{00000000-0005-0000-0000-00009C030000}"/>
    <cellStyle name="40% - Accent6 2 2 3 3 2" xfId="1775" xr:uid="{00000000-0005-0000-0000-00009D030000}"/>
    <cellStyle name="40% - Accent6 2 2 3 4" xfId="1256" xr:uid="{00000000-0005-0000-0000-00009E030000}"/>
    <cellStyle name="40% - Accent6 2 2 4" xfId="420" xr:uid="{00000000-0005-0000-0000-00009F030000}"/>
    <cellStyle name="40% - Accent6 2 2 4 2" xfId="1011" xr:uid="{00000000-0005-0000-0000-0000A0030000}"/>
    <cellStyle name="40% - Accent6 2 2 4 2 2" xfId="1953" xr:uid="{00000000-0005-0000-0000-0000A1030000}"/>
    <cellStyle name="40% - Accent6 2 2 4 3" xfId="1397" xr:uid="{00000000-0005-0000-0000-0000A2030000}"/>
    <cellStyle name="40% - Accent6 2 2 5" xfId="705" xr:uid="{00000000-0005-0000-0000-0000A3030000}"/>
    <cellStyle name="40% - Accent6 2 2 5 2" xfId="1653" xr:uid="{00000000-0005-0000-0000-0000A4030000}"/>
    <cellStyle name="40% - Accent6 2 2 6" xfId="1134" xr:uid="{00000000-0005-0000-0000-0000A5030000}"/>
    <cellStyle name="40% - Accent6 2 2 7" xfId="2062" xr:uid="{00000000-0005-0000-0000-0000A6030000}"/>
    <cellStyle name="40% - Accent6 2 2 8" xfId="2210" xr:uid="{00000000-0005-0000-0000-0000A7030000}"/>
    <cellStyle name="40% - Accent6 2 2 9" xfId="2352" xr:uid="{00000000-0005-0000-0000-0000A8030000}"/>
    <cellStyle name="40% - Accent6 2 3" xfId="167" xr:uid="{00000000-0005-0000-0000-0000A9030000}"/>
    <cellStyle name="40% - Accent6 2 3 2" xfId="299" xr:uid="{00000000-0005-0000-0000-0000AA030000}"/>
    <cellStyle name="40% - Accent6 2 3 2 2" xfId="588" xr:uid="{00000000-0005-0000-0000-0000AB030000}"/>
    <cellStyle name="40% - Accent6 2 3 2 2 2" xfId="1564" xr:uid="{00000000-0005-0000-0000-0000AC030000}"/>
    <cellStyle name="40% - Accent6 2 3 2 3" xfId="872" xr:uid="{00000000-0005-0000-0000-0000AD030000}"/>
    <cellStyle name="40% - Accent6 2 3 2 3 2" xfId="1820" xr:uid="{00000000-0005-0000-0000-0000AE030000}"/>
    <cellStyle name="40% - Accent6 2 3 2 4" xfId="1301" xr:uid="{00000000-0005-0000-0000-0000AF030000}"/>
    <cellStyle name="40% - Accent6 2 3 3" xfId="465" xr:uid="{00000000-0005-0000-0000-0000B0030000}"/>
    <cellStyle name="40% - Accent6 2 3 3 2" xfId="1045" xr:uid="{00000000-0005-0000-0000-0000B1030000}"/>
    <cellStyle name="40% - Accent6 2 3 3 2 2" xfId="1976" xr:uid="{00000000-0005-0000-0000-0000B2030000}"/>
    <cellStyle name="40% - Accent6 2 3 3 3" xfId="1442" xr:uid="{00000000-0005-0000-0000-0000B3030000}"/>
    <cellStyle name="40% - Accent6 2 3 4" xfId="750" xr:uid="{00000000-0005-0000-0000-0000B4030000}"/>
    <cellStyle name="40% - Accent6 2 3 4 2" xfId="1698" xr:uid="{00000000-0005-0000-0000-0000B5030000}"/>
    <cellStyle name="40% - Accent6 2 3 5" xfId="1179" xr:uid="{00000000-0005-0000-0000-0000B6030000}"/>
    <cellStyle name="40% - Accent6 2 3 6" xfId="2063" xr:uid="{00000000-0005-0000-0000-0000B7030000}"/>
    <cellStyle name="40% - Accent6 2 3 7" xfId="2211" xr:uid="{00000000-0005-0000-0000-0000B8030000}"/>
    <cellStyle name="40% - Accent6 2 3 8" xfId="2353" xr:uid="{00000000-0005-0000-0000-0000B9030000}"/>
    <cellStyle name="40% - Accent6 2 4" xfId="235" xr:uid="{00000000-0005-0000-0000-0000BA030000}"/>
    <cellStyle name="40% - Accent6 2 4 2" xfId="526" xr:uid="{00000000-0005-0000-0000-0000BB030000}"/>
    <cellStyle name="40% - Accent6 2 4 2 2" xfId="984" xr:uid="{00000000-0005-0000-0000-0000BC030000}"/>
    <cellStyle name="40% - Accent6 2 4 2 2 2" xfId="1927" xr:uid="{00000000-0005-0000-0000-0000BD030000}"/>
    <cellStyle name="40% - Accent6 2 4 2 3" xfId="1502" xr:uid="{00000000-0005-0000-0000-0000BE030000}"/>
    <cellStyle name="40% - Accent6 2 4 3" xfId="810" xr:uid="{00000000-0005-0000-0000-0000BF030000}"/>
    <cellStyle name="40% - Accent6 2 4 3 2" xfId="1758" xr:uid="{00000000-0005-0000-0000-0000C0030000}"/>
    <cellStyle name="40% - Accent6 2 4 4" xfId="1239" xr:uid="{00000000-0005-0000-0000-0000C1030000}"/>
    <cellStyle name="40% - Accent6 2 4 5" xfId="2115" xr:uid="{00000000-0005-0000-0000-0000C2030000}"/>
    <cellStyle name="40% - Accent6 2 4 6" xfId="2260" xr:uid="{00000000-0005-0000-0000-0000C3030000}"/>
    <cellStyle name="40% - Accent6 2 4 7" xfId="2402" xr:uid="{00000000-0005-0000-0000-0000C4030000}"/>
    <cellStyle name="40% - Accent6 2 5" xfId="403" xr:uid="{00000000-0005-0000-0000-0000C5030000}"/>
    <cellStyle name="40% - Accent6 2 5 2" xfId="946" xr:uid="{00000000-0005-0000-0000-0000C6030000}"/>
    <cellStyle name="40% - Accent6 2 5 2 2" xfId="1892" xr:uid="{00000000-0005-0000-0000-0000C7030000}"/>
    <cellStyle name="40% - Accent6 2 5 3" xfId="1380" xr:uid="{00000000-0005-0000-0000-0000C8030000}"/>
    <cellStyle name="40% - Accent6 2 6" xfId="688" xr:uid="{00000000-0005-0000-0000-0000C9030000}"/>
    <cellStyle name="40% - Accent6 2 6 2" xfId="1636" xr:uid="{00000000-0005-0000-0000-0000CA030000}"/>
    <cellStyle name="40% - Accent6 2 7" xfId="1117" xr:uid="{00000000-0005-0000-0000-0000CB030000}"/>
    <cellStyle name="40% - Accent6 2 8" xfId="2028" xr:uid="{00000000-0005-0000-0000-0000CC030000}"/>
    <cellStyle name="40% - Accent6 2 9" xfId="2177" xr:uid="{00000000-0005-0000-0000-0000CD030000}"/>
    <cellStyle name="40% - Accent6 3" xfId="136" xr:uid="{00000000-0005-0000-0000-0000CE030000}"/>
    <cellStyle name="40% - Accent6 3 2" xfId="281" xr:uid="{00000000-0005-0000-0000-0000CF030000}"/>
    <cellStyle name="40% - Accent6 3 2 2" xfId="570" xr:uid="{00000000-0005-0000-0000-0000D0030000}"/>
    <cellStyle name="40% - Accent6 3 2 2 2" xfId="1546" xr:uid="{00000000-0005-0000-0000-0000D1030000}"/>
    <cellStyle name="40% - Accent6 3 2 3" xfId="854" xr:uid="{00000000-0005-0000-0000-0000D2030000}"/>
    <cellStyle name="40% - Accent6 3 2 3 2" xfId="1802" xr:uid="{00000000-0005-0000-0000-0000D3030000}"/>
    <cellStyle name="40% - Accent6 3 2 4" xfId="1283" xr:uid="{00000000-0005-0000-0000-0000D4030000}"/>
    <cellStyle name="40% - Accent6 3 3" xfId="447" xr:uid="{00000000-0005-0000-0000-0000D5030000}"/>
    <cellStyle name="40% - Accent6 3 3 2" xfId="1424" xr:uid="{00000000-0005-0000-0000-0000D6030000}"/>
    <cellStyle name="40% - Accent6 3 4" xfId="732" xr:uid="{00000000-0005-0000-0000-0000D7030000}"/>
    <cellStyle name="40% - Accent6 3 4 2" xfId="1680" xr:uid="{00000000-0005-0000-0000-0000D8030000}"/>
    <cellStyle name="40% - Accent6 3 5" xfId="1161" xr:uid="{00000000-0005-0000-0000-0000D9030000}"/>
    <cellStyle name="40% - Accent6 4" xfId="1610" xr:uid="{00000000-0005-0000-0000-0000DA030000}"/>
    <cellStyle name="60% - Accent1" xfId="642" builtinId="32" customBuiltin="1"/>
    <cellStyle name="60% - Accent2" xfId="646" builtinId="36" customBuiltin="1"/>
    <cellStyle name="60% - Accent3" xfId="650" builtinId="40" customBuiltin="1"/>
    <cellStyle name="60% - Accent4" xfId="654" builtinId="44" customBuiltin="1"/>
    <cellStyle name="60% - Accent5" xfId="658" builtinId="48" customBuiltin="1"/>
    <cellStyle name="60% - Accent6" xfId="662" builtinId="52" customBuiltin="1"/>
    <cellStyle name="Accent1" xfId="639" builtinId="29" customBuiltin="1"/>
    <cellStyle name="Accent2" xfId="643" builtinId="33" customBuiltin="1"/>
    <cellStyle name="Accent3" xfId="647" builtinId="37" customBuiltin="1"/>
    <cellStyle name="Accent4" xfId="651" builtinId="41" customBuiltin="1"/>
    <cellStyle name="Accent5" xfId="655" builtinId="45" customBuiltin="1"/>
    <cellStyle name="Accent6" xfId="659" builtinId="49" customBuiltin="1"/>
    <cellStyle name="Bad" xfId="629" builtinId="27" customBuiltin="1"/>
    <cellStyle name="Calculation" xfId="633" builtinId="22" customBuiltin="1"/>
    <cellStyle name="Check Cell" xfId="635" builtinId="23" customBuiltin="1"/>
    <cellStyle name="Comma 10" xfId="78" xr:uid="{00000000-0005-0000-0000-0000EB030000}"/>
    <cellStyle name="Comma 10 2" xfId="111" xr:uid="{00000000-0005-0000-0000-0000EC030000}"/>
    <cellStyle name="Comma 10 2 2" xfId="1047" xr:uid="{00000000-0005-0000-0000-0000ED030000}"/>
    <cellStyle name="Comma 10 2 2 2" xfId="2101" xr:uid="{00000000-0005-0000-0000-0000EE030000}"/>
    <cellStyle name="Comma 10 3" xfId="360" xr:uid="{00000000-0005-0000-0000-0000EF030000}"/>
    <cellStyle name="Comma 10 4" xfId="952" xr:uid="{00000000-0005-0000-0000-0000F0030000}"/>
    <cellStyle name="Comma 11" xfId="335" xr:uid="{00000000-0005-0000-0000-0000F1030000}"/>
    <cellStyle name="Comma 11 2" xfId="375" xr:uid="{00000000-0005-0000-0000-0000F2030000}"/>
    <cellStyle name="Comma 11 2 2" xfId="923" xr:uid="{00000000-0005-0000-0000-0000F3030000}"/>
    <cellStyle name="Comma 11 2 2 2" xfId="1871" xr:uid="{00000000-0005-0000-0000-0000F4030000}"/>
    <cellStyle name="Comma 11 2 3" xfId="1352" xr:uid="{00000000-0005-0000-0000-0000F5030000}"/>
    <cellStyle name="Comma 11 3" xfId="1046" xr:uid="{00000000-0005-0000-0000-0000F6030000}"/>
    <cellStyle name="Comma 11 3 2" xfId="1977" xr:uid="{00000000-0005-0000-0000-0000F7030000}"/>
    <cellStyle name="Comma 11 4" xfId="908" xr:uid="{00000000-0005-0000-0000-0000F8030000}"/>
    <cellStyle name="Comma 11 4 2" xfId="1856" xr:uid="{00000000-0005-0000-0000-0000F9030000}"/>
    <cellStyle name="Comma 11 5" xfId="1337" xr:uid="{00000000-0005-0000-0000-0000FA030000}"/>
    <cellStyle name="Comma 11 6" xfId="2064" xr:uid="{00000000-0005-0000-0000-0000FB030000}"/>
    <cellStyle name="Comma 11 7" xfId="2212" xr:uid="{00000000-0005-0000-0000-0000FC030000}"/>
    <cellStyle name="Comma 11 8" xfId="2354" xr:uid="{00000000-0005-0000-0000-0000FD030000}"/>
    <cellStyle name="Comma 12" xfId="371" xr:uid="{00000000-0005-0000-0000-0000FE030000}"/>
    <cellStyle name="Comma 12 2" xfId="1076" xr:uid="{00000000-0005-0000-0000-0000FF030000}"/>
    <cellStyle name="Comma 12 2 2" xfId="2002" xr:uid="{00000000-0005-0000-0000-000000040000}"/>
    <cellStyle name="Comma 12 3" xfId="919" xr:uid="{00000000-0005-0000-0000-000001040000}"/>
    <cellStyle name="Comma 12 3 2" xfId="1867" xr:uid="{00000000-0005-0000-0000-000002040000}"/>
    <cellStyle name="Comma 12 4" xfId="1348" xr:uid="{00000000-0005-0000-0000-000003040000}"/>
    <cellStyle name="Comma 12 5" xfId="2116" xr:uid="{00000000-0005-0000-0000-000004040000}"/>
    <cellStyle name="Comma 12 6" xfId="2261" xr:uid="{00000000-0005-0000-0000-000005040000}"/>
    <cellStyle name="Comma 12 7" xfId="2403" xr:uid="{00000000-0005-0000-0000-000006040000}"/>
    <cellStyle name="Comma 13" xfId="1091" xr:uid="{00000000-0005-0000-0000-000007040000}"/>
    <cellStyle name="Comma 13 2" xfId="2117" xr:uid="{00000000-0005-0000-0000-000008040000}"/>
    <cellStyle name="Comma 13 3" xfId="2262" xr:uid="{00000000-0005-0000-0000-000009040000}"/>
    <cellStyle name="Comma 13 4" xfId="2404" xr:uid="{00000000-0005-0000-0000-00000A040000}"/>
    <cellStyle name="Comma 14" xfId="1087" xr:uid="{00000000-0005-0000-0000-00000B040000}"/>
    <cellStyle name="Comma 14 2" xfId="2100" xr:uid="{00000000-0005-0000-0000-00000C040000}"/>
    <cellStyle name="Comma 14 3" xfId="2246" xr:uid="{00000000-0005-0000-0000-00000D040000}"/>
    <cellStyle name="Comma 14 4" xfId="2388" xr:uid="{00000000-0005-0000-0000-00000E040000}"/>
    <cellStyle name="Comma 14 5" xfId="2441" xr:uid="{00000000-0005-0000-0000-00000F040000}"/>
    <cellStyle name="Comma 14 6" xfId="2453" xr:uid="{00000000-0005-0000-0000-000010040000}"/>
    <cellStyle name="Comma 14 7" xfId="2463" xr:uid="{00000000-0005-0000-0000-000011040000}"/>
    <cellStyle name="Comma 14 8" xfId="2482" xr:uid="{B10AEFF1-4D50-4664-8337-7E3D8C23D737}"/>
    <cellStyle name="Comma 15" xfId="2035" xr:uid="{00000000-0005-0000-0000-000012040000}"/>
    <cellStyle name="Comma 16" xfId="2183" xr:uid="{00000000-0005-0000-0000-000013040000}"/>
    <cellStyle name="Comma 17" xfId="2325" xr:uid="{00000000-0005-0000-0000-000014040000}"/>
    <cellStyle name="Comma 18" xfId="2456" xr:uid="{00000000-0005-0000-0000-000015040000}"/>
    <cellStyle name="Comma 19" xfId="2477" xr:uid="{00000000-0005-0000-0000-000016040000}"/>
    <cellStyle name="Comma 2" xfId="4" xr:uid="{00000000-0005-0000-0000-000017040000}"/>
    <cellStyle name="Comma 2 2" xfId="7" xr:uid="{00000000-0005-0000-0000-000018040000}"/>
    <cellStyle name="Comma 2 3" xfId="17" xr:uid="{00000000-0005-0000-0000-000019040000}"/>
    <cellStyle name="Comma 2 3 2" xfId="22" xr:uid="{00000000-0005-0000-0000-00001A040000}"/>
    <cellStyle name="Comma 2 3 2 2" xfId="42" xr:uid="{00000000-0005-0000-0000-00001B040000}"/>
    <cellStyle name="Comma 2 4" xfId="30" xr:uid="{00000000-0005-0000-0000-00001C040000}"/>
    <cellStyle name="Comma 2 5" xfId="113" xr:uid="{00000000-0005-0000-0000-00001D040000}"/>
    <cellStyle name="Comma 2 6" xfId="114" xr:uid="{00000000-0005-0000-0000-00001E040000}"/>
    <cellStyle name="Comma 3" xfId="8" xr:uid="{00000000-0005-0000-0000-00001F040000}"/>
    <cellStyle name="Comma 4" xfId="9" xr:uid="{00000000-0005-0000-0000-000020040000}"/>
    <cellStyle name="Comma 4 2" xfId="2448" xr:uid="{00000000-0005-0000-0000-000021040000}"/>
    <cellStyle name="Comma 5" xfId="15" xr:uid="{00000000-0005-0000-0000-000022040000}"/>
    <cellStyle name="Comma 5 2" xfId="33" xr:uid="{00000000-0005-0000-0000-000023040000}"/>
    <cellStyle name="Comma 5 2 2" xfId="144" xr:uid="{00000000-0005-0000-0000-000024040000}"/>
    <cellStyle name="Comma 5 3" xfId="40" xr:uid="{00000000-0005-0000-0000-000025040000}"/>
    <cellStyle name="Comma 6" xfId="24" xr:uid="{00000000-0005-0000-0000-000026040000}"/>
    <cellStyle name="Comma 6 2" xfId="145" xr:uid="{00000000-0005-0000-0000-000027040000}"/>
    <cellStyle name="Comma 7" xfId="28" xr:uid="{00000000-0005-0000-0000-000028040000}"/>
    <cellStyle name="Comma 7 2" xfId="146" xr:uid="{00000000-0005-0000-0000-000029040000}"/>
    <cellStyle name="Comma 8" xfId="39" xr:uid="{00000000-0005-0000-0000-00002A040000}"/>
    <cellStyle name="Comma 8 10" xfId="2304" xr:uid="{00000000-0005-0000-0000-00002B040000}"/>
    <cellStyle name="Comma 8 2" xfId="48" xr:uid="{00000000-0005-0000-0000-00002C040000}"/>
    <cellStyle name="Comma 8 2 2" xfId="184" xr:uid="{00000000-0005-0000-0000-00002D040000}"/>
    <cellStyle name="Comma 8 2 2 2" xfId="312" xr:uid="{00000000-0005-0000-0000-00002E040000}"/>
    <cellStyle name="Comma 8 2 2 2 2" xfId="601" xr:uid="{00000000-0005-0000-0000-00002F040000}"/>
    <cellStyle name="Comma 8 2 2 2 2 2" xfId="1577" xr:uid="{00000000-0005-0000-0000-000030040000}"/>
    <cellStyle name="Comma 8 2 2 2 3" xfId="885" xr:uid="{00000000-0005-0000-0000-000031040000}"/>
    <cellStyle name="Comma 8 2 2 2 3 2" xfId="1833" xr:uid="{00000000-0005-0000-0000-000032040000}"/>
    <cellStyle name="Comma 8 2 2 2 4" xfId="1314" xr:uid="{00000000-0005-0000-0000-000033040000}"/>
    <cellStyle name="Comma 8 2 2 3" xfId="479" xr:uid="{00000000-0005-0000-0000-000034040000}"/>
    <cellStyle name="Comma 8 2 2 3 2" xfId="1049" xr:uid="{00000000-0005-0000-0000-000035040000}"/>
    <cellStyle name="Comma 8 2 2 3 2 2" xfId="1978" xr:uid="{00000000-0005-0000-0000-000036040000}"/>
    <cellStyle name="Comma 8 2 2 3 3" xfId="1455" xr:uid="{00000000-0005-0000-0000-000037040000}"/>
    <cellStyle name="Comma 8 2 2 4" xfId="763" xr:uid="{00000000-0005-0000-0000-000038040000}"/>
    <cellStyle name="Comma 8 2 2 4 2" xfId="1711" xr:uid="{00000000-0005-0000-0000-000039040000}"/>
    <cellStyle name="Comma 8 2 2 5" xfId="1192" xr:uid="{00000000-0005-0000-0000-00003A040000}"/>
    <cellStyle name="Comma 8 2 2 6" xfId="2066" xr:uid="{00000000-0005-0000-0000-00003B040000}"/>
    <cellStyle name="Comma 8 2 2 7" xfId="2214" xr:uid="{00000000-0005-0000-0000-00003C040000}"/>
    <cellStyle name="Comma 8 2 2 8" xfId="2356" xr:uid="{00000000-0005-0000-0000-00003D040000}"/>
    <cellStyle name="Comma 8 2 3" xfId="214" xr:uid="{00000000-0005-0000-0000-00003E040000}"/>
    <cellStyle name="Comma 8 2 3 2" xfId="505" xr:uid="{00000000-0005-0000-0000-00003F040000}"/>
    <cellStyle name="Comma 8 2 3 2 2" xfId="998" xr:uid="{00000000-0005-0000-0000-000040040000}"/>
    <cellStyle name="Comma 8 2 3 2 2 2" xfId="1940" xr:uid="{00000000-0005-0000-0000-000041040000}"/>
    <cellStyle name="Comma 8 2 3 2 3" xfId="1481" xr:uid="{00000000-0005-0000-0000-000042040000}"/>
    <cellStyle name="Comma 8 2 3 3" xfId="789" xr:uid="{00000000-0005-0000-0000-000043040000}"/>
    <cellStyle name="Comma 8 2 3 3 2" xfId="1737" xr:uid="{00000000-0005-0000-0000-000044040000}"/>
    <cellStyle name="Comma 8 2 3 4" xfId="1218" xr:uid="{00000000-0005-0000-0000-000045040000}"/>
    <cellStyle name="Comma 8 2 3 5" xfId="2119" xr:uid="{00000000-0005-0000-0000-000046040000}"/>
    <cellStyle name="Comma 8 2 3 6" xfId="2263" xr:uid="{00000000-0005-0000-0000-000047040000}"/>
    <cellStyle name="Comma 8 2 3 7" xfId="2405" xr:uid="{00000000-0005-0000-0000-000048040000}"/>
    <cellStyle name="Comma 8 2 4" xfId="382" xr:uid="{00000000-0005-0000-0000-000049040000}"/>
    <cellStyle name="Comma 8 2 4 2" xfId="953" xr:uid="{00000000-0005-0000-0000-00004A040000}"/>
    <cellStyle name="Comma 8 2 4 2 2" xfId="1898" xr:uid="{00000000-0005-0000-0000-00004B040000}"/>
    <cellStyle name="Comma 8 2 4 3" xfId="1359" xr:uid="{00000000-0005-0000-0000-00004C040000}"/>
    <cellStyle name="Comma 8 2 5" xfId="667" xr:uid="{00000000-0005-0000-0000-00004D040000}"/>
    <cellStyle name="Comma 8 2 5 2" xfId="1615" xr:uid="{00000000-0005-0000-0000-00004E040000}"/>
    <cellStyle name="Comma 8 2 6" xfId="1096" xr:uid="{00000000-0005-0000-0000-00004F040000}"/>
    <cellStyle name="Comma 8 2 7" xfId="2065" xr:uid="{00000000-0005-0000-0000-000050040000}"/>
    <cellStyle name="Comma 8 2 8" xfId="2213" xr:uid="{00000000-0005-0000-0000-000051040000}"/>
    <cellStyle name="Comma 8 2 9" xfId="2355" xr:uid="{00000000-0005-0000-0000-000052040000}"/>
    <cellStyle name="Comma 8 3" xfId="51" xr:uid="{00000000-0005-0000-0000-000053040000}"/>
    <cellStyle name="Comma 8 3 2" xfId="217" xr:uid="{00000000-0005-0000-0000-000054040000}"/>
    <cellStyle name="Comma 8 3 2 2" xfId="508" xr:uid="{00000000-0005-0000-0000-000055040000}"/>
    <cellStyle name="Comma 8 3 2 2 2" xfId="1050" xr:uid="{00000000-0005-0000-0000-000056040000}"/>
    <cellStyle name="Comma 8 3 2 2 2 2" xfId="1979" xr:uid="{00000000-0005-0000-0000-000057040000}"/>
    <cellStyle name="Comma 8 3 2 2 3" xfId="1484" xr:uid="{00000000-0005-0000-0000-000058040000}"/>
    <cellStyle name="Comma 8 3 2 3" xfId="792" xr:uid="{00000000-0005-0000-0000-000059040000}"/>
    <cellStyle name="Comma 8 3 2 3 2" xfId="1740" xr:uid="{00000000-0005-0000-0000-00005A040000}"/>
    <cellStyle name="Comma 8 3 2 4" xfId="1221" xr:uid="{00000000-0005-0000-0000-00005B040000}"/>
    <cellStyle name="Comma 8 3 2 5" xfId="2120" xr:uid="{00000000-0005-0000-0000-00005C040000}"/>
    <cellStyle name="Comma 8 3 2 6" xfId="2264" xr:uid="{00000000-0005-0000-0000-00005D040000}"/>
    <cellStyle name="Comma 8 3 2 7" xfId="2406" xr:uid="{00000000-0005-0000-0000-00005E040000}"/>
    <cellStyle name="Comma 8 3 3" xfId="385" xr:uid="{00000000-0005-0000-0000-00005F040000}"/>
    <cellStyle name="Comma 8 3 3 2" xfId="954" xr:uid="{00000000-0005-0000-0000-000060040000}"/>
    <cellStyle name="Comma 8 3 3 2 2" xfId="1899" xr:uid="{00000000-0005-0000-0000-000061040000}"/>
    <cellStyle name="Comma 8 3 3 3" xfId="1362" xr:uid="{00000000-0005-0000-0000-000062040000}"/>
    <cellStyle name="Comma 8 3 4" xfId="670" xr:uid="{00000000-0005-0000-0000-000063040000}"/>
    <cellStyle name="Comma 8 3 4 2" xfId="1618" xr:uid="{00000000-0005-0000-0000-000064040000}"/>
    <cellStyle name="Comma 8 3 5" xfId="1099" xr:uid="{00000000-0005-0000-0000-000065040000}"/>
    <cellStyle name="Comma 8 3 6" xfId="2067" xr:uid="{00000000-0005-0000-0000-000066040000}"/>
    <cellStyle name="Comma 8 3 7" xfId="2215" xr:uid="{00000000-0005-0000-0000-000067040000}"/>
    <cellStyle name="Comma 8 3 8" xfId="2357" xr:uid="{00000000-0005-0000-0000-000068040000}"/>
    <cellStyle name="Comma 8 4" xfId="56" xr:uid="{00000000-0005-0000-0000-000069040000}"/>
    <cellStyle name="Comma 8 4 2" xfId="222" xr:uid="{00000000-0005-0000-0000-00006A040000}"/>
    <cellStyle name="Comma 8 4 2 2" xfId="513" xr:uid="{00000000-0005-0000-0000-00006B040000}"/>
    <cellStyle name="Comma 8 4 2 2 2" xfId="1051" xr:uid="{00000000-0005-0000-0000-00006C040000}"/>
    <cellStyle name="Comma 8 4 2 2 2 2" xfId="1980" xr:uid="{00000000-0005-0000-0000-00006D040000}"/>
    <cellStyle name="Comma 8 4 2 2 3" xfId="1489" xr:uid="{00000000-0005-0000-0000-00006E040000}"/>
    <cellStyle name="Comma 8 4 2 3" xfId="797" xr:uid="{00000000-0005-0000-0000-00006F040000}"/>
    <cellStyle name="Comma 8 4 2 3 2" xfId="1745" xr:uid="{00000000-0005-0000-0000-000070040000}"/>
    <cellStyle name="Comma 8 4 2 4" xfId="1226" xr:uid="{00000000-0005-0000-0000-000071040000}"/>
    <cellStyle name="Comma 8 4 2 5" xfId="2121" xr:uid="{00000000-0005-0000-0000-000072040000}"/>
    <cellStyle name="Comma 8 4 2 6" xfId="2265" xr:uid="{00000000-0005-0000-0000-000073040000}"/>
    <cellStyle name="Comma 8 4 2 7" xfId="2407" xr:uid="{00000000-0005-0000-0000-000074040000}"/>
    <cellStyle name="Comma 8 4 3" xfId="390" xr:uid="{00000000-0005-0000-0000-000075040000}"/>
    <cellStyle name="Comma 8 4 3 2" xfId="959" xr:uid="{00000000-0005-0000-0000-000076040000}"/>
    <cellStyle name="Comma 8 4 3 2 2" xfId="1903" xr:uid="{00000000-0005-0000-0000-000077040000}"/>
    <cellStyle name="Comma 8 4 3 3" xfId="1367" xr:uid="{00000000-0005-0000-0000-000078040000}"/>
    <cellStyle name="Comma 8 4 4" xfId="675" xr:uid="{00000000-0005-0000-0000-000079040000}"/>
    <cellStyle name="Comma 8 4 4 2" xfId="1623" xr:uid="{00000000-0005-0000-0000-00007A040000}"/>
    <cellStyle name="Comma 8 4 5" xfId="1104" xr:uid="{00000000-0005-0000-0000-00007B040000}"/>
    <cellStyle name="Comma 8 4 6" xfId="2068" xr:uid="{00000000-0005-0000-0000-00007C040000}"/>
    <cellStyle name="Comma 8 4 7" xfId="2216" xr:uid="{00000000-0005-0000-0000-00007D040000}"/>
    <cellStyle name="Comma 8 4 8" xfId="2358" xr:uid="{00000000-0005-0000-0000-00007E040000}"/>
    <cellStyle name="Comma 8 5" xfId="112" xr:uid="{00000000-0005-0000-0000-00007F040000}"/>
    <cellStyle name="Comma 8 5 2" xfId="265" xr:uid="{00000000-0005-0000-0000-000080040000}"/>
    <cellStyle name="Comma 8 5 2 2" xfId="554" xr:uid="{00000000-0005-0000-0000-000081040000}"/>
    <cellStyle name="Comma 8 5 2 2 2" xfId="1530" xr:uid="{00000000-0005-0000-0000-000082040000}"/>
    <cellStyle name="Comma 8 5 2 3" xfId="838" xr:uid="{00000000-0005-0000-0000-000083040000}"/>
    <cellStyle name="Comma 8 5 2 3 2" xfId="1786" xr:uid="{00000000-0005-0000-0000-000084040000}"/>
    <cellStyle name="Comma 8 5 2 4" xfId="1267" xr:uid="{00000000-0005-0000-0000-000085040000}"/>
    <cellStyle name="Comma 8 5 3" xfId="431" xr:uid="{00000000-0005-0000-0000-000086040000}"/>
    <cellStyle name="Comma 8 5 3 2" xfId="1048" xr:uid="{00000000-0005-0000-0000-000087040000}"/>
    <cellStyle name="Comma 8 5 3 3" xfId="1408" xr:uid="{00000000-0005-0000-0000-000088040000}"/>
    <cellStyle name="Comma 8 5 4" xfId="716" xr:uid="{00000000-0005-0000-0000-000089040000}"/>
    <cellStyle name="Comma 8 5 4 2" xfId="1664" xr:uid="{00000000-0005-0000-0000-00008A040000}"/>
    <cellStyle name="Comma 8 5 5" xfId="1145" xr:uid="{00000000-0005-0000-0000-00008B040000}"/>
    <cellStyle name="Comma 8 6" xfId="154" xr:uid="{00000000-0005-0000-0000-00008C040000}"/>
    <cellStyle name="Comma 8 6 2" xfId="286" xr:uid="{00000000-0005-0000-0000-00008D040000}"/>
    <cellStyle name="Comma 8 6 2 2" xfId="575" xr:uid="{00000000-0005-0000-0000-00008E040000}"/>
    <cellStyle name="Comma 8 6 2 2 2" xfId="1551" xr:uid="{00000000-0005-0000-0000-00008F040000}"/>
    <cellStyle name="Comma 8 6 2 3" xfId="859" xr:uid="{00000000-0005-0000-0000-000090040000}"/>
    <cellStyle name="Comma 8 6 2 3 2" xfId="1807" xr:uid="{00000000-0005-0000-0000-000091040000}"/>
    <cellStyle name="Comma 8 6 2 4" xfId="1288" xr:uid="{00000000-0005-0000-0000-000092040000}"/>
    <cellStyle name="Comma 8 6 3" xfId="452" xr:uid="{00000000-0005-0000-0000-000093040000}"/>
    <cellStyle name="Comma 8 6 3 2" xfId="971" xr:uid="{00000000-0005-0000-0000-000094040000}"/>
    <cellStyle name="Comma 8 6 3 2 2" xfId="1914" xr:uid="{00000000-0005-0000-0000-000095040000}"/>
    <cellStyle name="Comma 8 6 3 3" xfId="1429" xr:uid="{00000000-0005-0000-0000-000096040000}"/>
    <cellStyle name="Comma 8 6 4" xfId="737" xr:uid="{00000000-0005-0000-0000-000097040000}"/>
    <cellStyle name="Comma 8 6 4 2" xfId="1685" xr:uid="{00000000-0005-0000-0000-000098040000}"/>
    <cellStyle name="Comma 8 6 5" xfId="1166" xr:uid="{00000000-0005-0000-0000-000099040000}"/>
    <cellStyle name="Comma 8 6 6" xfId="2122" xr:uid="{00000000-0005-0000-0000-00009A040000}"/>
    <cellStyle name="Comma 8 6 7" xfId="2266" xr:uid="{00000000-0005-0000-0000-00009B040000}"/>
    <cellStyle name="Comma 8 6 8" xfId="2408" xr:uid="{00000000-0005-0000-0000-00009C040000}"/>
    <cellStyle name="Comma 8 7" xfId="951" xr:uid="{00000000-0005-0000-0000-00009D040000}"/>
    <cellStyle name="Comma 8 7 2" xfId="1897" xr:uid="{00000000-0005-0000-0000-00009E040000}"/>
    <cellStyle name="Comma 8 8" xfId="2013" xr:uid="{00000000-0005-0000-0000-00009F040000}"/>
    <cellStyle name="Comma 8 9" xfId="2162" xr:uid="{00000000-0005-0000-0000-0000A0040000}"/>
    <cellStyle name="Comma 9" xfId="49" xr:uid="{00000000-0005-0000-0000-0000A1040000}"/>
    <cellStyle name="Comma 9 10" xfId="2305" xr:uid="{00000000-0005-0000-0000-0000A2040000}"/>
    <cellStyle name="Comma 9 2" xfId="53" xr:uid="{00000000-0005-0000-0000-0000A3040000}"/>
    <cellStyle name="Comma 9 2 2" xfId="204" xr:uid="{00000000-0005-0000-0000-0000A4040000}"/>
    <cellStyle name="Comma 9 2 2 2" xfId="332" xr:uid="{00000000-0005-0000-0000-0000A5040000}"/>
    <cellStyle name="Comma 9 2 2 2 2" xfId="621" xr:uid="{00000000-0005-0000-0000-0000A6040000}"/>
    <cellStyle name="Comma 9 2 2 2 2 2" xfId="1597" xr:uid="{00000000-0005-0000-0000-0000A7040000}"/>
    <cellStyle name="Comma 9 2 2 2 3" xfId="905" xr:uid="{00000000-0005-0000-0000-0000A8040000}"/>
    <cellStyle name="Comma 9 2 2 2 3 2" xfId="1853" xr:uid="{00000000-0005-0000-0000-0000A9040000}"/>
    <cellStyle name="Comma 9 2 2 2 4" xfId="1334" xr:uid="{00000000-0005-0000-0000-0000AA040000}"/>
    <cellStyle name="Comma 9 2 2 3" xfId="499" xr:uid="{00000000-0005-0000-0000-0000AB040000}"/>
    <cellStyle name="Comma 9 2 2 3 2" xfId="1053" xr:uid="{00000000-0005-0000-0000-0000AC040000}"/>
    <cellStyle name="Comma 9 2 2 3 2 2" xfId="1982" xr:uid="{00000000-0005-0000-0000-0000AD040000}"/>
    <cellStyle name="Comma 9 2 2 3 3" xfId="1475" xr:uid="{00000000-0005-0000-0000-0000AE040000}"/>
    <cellStyle name="Comma 9 2 2 4" xfId="783" xr:uid="{00000000-0005-0000-0000-0000AF040000}"/>
    <cellStyle name="Comma 9 2 2 4 2" xfId="1731" xr:uid="{00000000-0005-0000-0000-0000B0040000}"/>
    <cellStyle name="Comma 9 2 2 5" xfId="1212" xr:uid="{00000000-0005-0000-0000-0000B1040000}"/>
    <cellStyle name="Comma 9 2 2 6" xfId="2070" xr:uid="{00000000-0005-0000-0000-0000B2040000}"/>
    <cellStyle name="Comma 9 2 2 7" xfId="2218" xr:uid="{00000000-0005-0000-0000-0000B3040000}"/>
    <cellStyle name="Comma 9 2 2 8" xfId="2360" xr:uid="{00000000-0005-0000-0000-0000B4040000}"/>
    <cellStyle name="Comma 9 2 3" xfId="219" xr:uid="{00000000-0005-0000-0000-0000B5040000}"/>
    <cellStyle name="Comma 9 2 3 2" xfId="510" xr:uid="{00000000-0005-0000-0000-0000B6040000}"/>
    <cellStyle name="Comma 9 2 3 2 2" xfId="1018" xr:uid="{00000000-0005-0000-0000-0000B7040000}"/>
    <cellStyle name="Comma 9 2 3 2 2 2" xfId="1960" xr:uid="{00000000-0005-0000-0000-0000B8040000}"/>
    <cellStyle name="Comma 9 2 3 2 3" xfId="1486" xr:uid="{00000000-0005-0000-0000-0000B9040000}"/>
    <cellStyle name="Comma 9 2 3 3" xfId="794" xr:uid="{00000000-0005-0000-0000-0000BA040000}"/>
    <cellStyle name="Comma 9 2 3 3 2" xfId="1742" xr:uid="{00000000-0005-0000-0000-0000BB040000}"/>
    <cellStyle name="Comma 9 2 3 4" xfId="1223" xr:uid="{00000000-0005-0000-0000-0000BC040000}"/>
    <cellStyle name="Comma 9 2 3 5" xfId="2123" xr:uid="{00000000-0005-0000-0000-0000BD040000}"/>
    <cellStyle name="Comma 9 2 3 6" xfId="2267" xr:uid="{00000000-0005-0000-0000-0000BE040000}"/>
    <cellStyle name="Comma 9 2 3 7" xfId="2409" xr:uid="{00000000-0005-0000-0000-0000BF040000}"/>
    <cellStyle name="Comma 9 2 4" xfId="387" xr:uid="{00000000-0005-0000-0000-0000C0040000}"/>
    <cellStyle name="Comma 9 2 4 2" xfId="960" xr:uid="{00000000-0005-0000-0000-0000C1040000}"/>
    <cellStyle name="Comma 9 2 4 2 2" xfId="1904" xr:uid="{00000000-0005-0000-0000-0000C2040000}"/>
    <cellStyle name="Comma 9 2 4 3" xfId="1364" xr:uid="{00000000-0005-0000-0000-0000C3040000}"/>
    <cellStyle name="Comma 9 2 5" xfId="672" xr:uid="{00000000-0005-0000-0000-0000C4040000}"/>
    <cellStyle name="Comma 9 2 5 2" xfId="1620" xr:uid="{00000000-0005-0000-0000-0000C5040000}"/>
    <cellStyle name="Comma 9 2 6" xfId="1101" xr:uid="{00000000-0005-0000-0000-0000C6040000}"/>
    <cellStyle name="Comma 9 2 7" xfId="2069" xr:uid="{00000000-0005-0000-0000-0000C7040000}"/>
    <cellStyle name="Comma 9 2 8" xfId="2217" xr:uid="{00000000-0005-0000-0000-0000C8040000}"/>
    <cellStyle name="Comma 9 2 9" xfId="2359" xr:uid="{00000000-0005-0000-0000-0000C9040000}"/>
    <cellStyle name="Comma 9 3" xfId="176" xr:uid="{00000000-0005-0000-0000-0000CA040000}"/>
    <cellStyle name="Comma 9 3 2" xfId="306" xr:uid="{00000000-0005-0000-0000-0000CB040000}"/>
    <cellStyle name="Comma 9 3 2 2" xfId="595" xr:uid="{00000000-0005-0000-0000-0000CC040000}"/>
    <cellStyle name="Comma 9 3 2 2 2" xfId="1571" xr:uid="{00000000-0005-0000-0000-0000CD040000}"/>
    <cellStyle name="Comma 9 3 2 3" xfId="879" xr:uid="{00000000-0005-0000-0000-0000CE040000}"/>
    <cellStyle name="Comma 9 3 2 3 2" xfId="1827" xr:uid="{00000000-0005-0000-0000-0000CF040000}"/>
    <cellStyle name="Comma 9 3 2 4" xfId="1308" xr:uid="{00000000-0005-0000-0000-0000D0040000}"/>
    <cellStyle name="Comma 9 3 3" xfId="472" xr:uid="{00000000-0005-0000-0000-0000D1040000}"/>
    <cellStyle name="Comma 9 3 3 2" xfId="1052" xr:uid="{00000000-0005-0000-0000-0000D2040000}"/>
    <cellStyle name="Comma 9 3 3 2 2" xfId="1981" xr:uid="{00000000-0005-0000-0000-0000D3040000}"/>
    <cellStyle name="Comma 9 3 3 3" xfId="1449" xr:uid="{00000000-0005-0000-0000-0000D4040000}"/>
    <cellStyle name="Comma 9 3 4" xfId="757" xr:uid="{00000000-0005-0000-0000-0000D5040000}"/>
    <cellStyle name="Comma 9 3 4 2" xfId="1705" xr:uid="{00000000-0005-0000-0000-0000D6040000}"/>
    <cellStyle name="Comma 9 3 5" xfId="1186" xr:uid="{00000000-0005-0000-0000-0000D7040000}"/>
    <cellStyle name="Comma 9 3 6" xfId="2071" xr:uid="{00000000-0005-0000-0000-0000D8040000}"/>
    <cellStyle name="Comma 9 3 7" xfId="2219" xr:uid="{00000000-0005-0000-0000-0000D9040000}"/>
    <cellStyle name="Comma 9 3 8" xfId="2361" xr:uid="{00000000-0005-0000-0000-0000DA040000}"/>
    <cellStyle name="Comma 9 4" xfId="215" xr:uid="{00000000-0005-0000-0000-0000DB040000}"/>
    <cellStyle name="Comma 9 4 2" xfId="506" xr:uid="{00000000-0005-0000-0000-0000DC040000}"/>
    <cellStyle name="Comma 9 4 2 2" xfId="992" xr:uid="{00000000-0005-0000-0000-0000DD040000}"/>
    <cellStyle name="Comma 9 4 2 2 2" xfId="1934" xr:uid="{00000000-0005-0000-0000-0000DE040000}"/>
    <cellStyle name="Comma 9 4 2 3" xfId="1482" xr:uid="{00000000-0005-0000-0000-0000DF040000}"/>
    <cellStyle name="Comma 9 4 3" xfId="790" xr:uid="{00000000-0005-0000-0000-0000E0040000}"/>
    <cellStyle name="Comma 9 4 3 2" xfId="1738" xr:uid="{00000000-0005-0000-0000-0000E1040000}"/>
    <cellStyle name="Comma 9 4 4" xfId="1219" xr:uid="{00000000-0005-0000-0000-0000E2040000}"/>
    <cellStyle name="Comma 9 4 5" xfId="2124" xr:uid="{00000000-0005-0000-0000-0000E3040000}"/>
    <cellStyle name="Comma 9 4 6" xfId="2268" xr:uid="{00000000-0005-0000-0000-0000E4040000}"/>
    <cellStyle name="Comma 9 4 7" xfId="2410" xr:uid="{00000000-0005-0000-0000-0000E5040000}"/>
    <cellStyle name="Comma 9 5" xfId="383" xr:uid="{00000000-0005-0000-0000-0000E6040000}"/>
    <cellStyle name="Comma 9 5 2" xfId="955" xr:uid="{00000000-0005-0000-0000-0000E7040000}"/>
    <cellStyle name="Comma 9 5 2 2" xfId="1900" xr:uid="{00000000-0005-0000-0000-0000E8040000}"/>
    <cellStyle name="Comma 9 5 3" xfId="1360" xr:uid="{00000000-0005-0000-0000-0000E9040000}"/>
    <cellStyle name="Comma 9 6" xfId="668" xr:uid="{00000000-0005-0000-0000-0000EA040000}"/>
    <cellStyle name="Comma 9 6 2" xfId="1616" xr:uid="{00000000-0005-0000-0000-0000EB040000}"/>
    <cellStyle name="Comma 9 7" xfId="1097" xr:uid="{00000000-0005-0000-0000-0000EC040000}"/>
    <cellStyle name="Comma 9 8" xfId="2014" xr:uid="{00000000-0005-0000-0000-0000ED040000}"/>
    <cellStyle name="Comma 9 9" xfId="2163" xr:uid="{00000000-0005-0000-0000-0000EE040000}"/>
    <cellStyle name="Currency 10" xfId="2450" xr:uid="{00000000-0005-0000-0000-0000F0040000}"/>
    <cellStyle name="Currency 11" xfId="2457" xr:uid="{00000000-0005-0000-0000-0000F1040000}"/>
    <cellStyle name="Currency 12" xfId="2474" xr:uid="{00000000-0005-0000-0000-0000F2040000}"/>
    <cellStyle name="Currency 2" xfId="86" xr:uid="{00000000-0005-0000-0000-0000F3040000}"/>
    <cellStyle name="Currency 2 2" xfId="178" xr:uid="{00000000-0005-0000-0000-0000F4040000}"/>
    <cellStyle name="Currency 2 2 2" xfId="308" xr:uid="{00000000-0005-0000-0000-0000F5040000}"/>
    <cellStyle name="Currency 2 2 2 2" xfId="597" xr:uid="{00000000-0005-0000-0000-0000F6040000}"/>
    <cellStyle name="Currency 2 2 2 2 2" xfId="1573" xr:uid="{00000000-0005-0000-0000-0000F7040000}"/>
    <cellStyle name="Currency 2 2 2 3" xfId="881" xr:uid="{00000000-0005-0000-0000-0000F8040000}"/>
    <cellStyle name="Currency 2 2 2 3 2" xfId="1829" xr:uid="{00000000-0005-0000-0000-0000F9040000}"/>
    <cellStyle name="Currency 2 2 2 4" xfId="1310" xr:uid="{00000000-0005-0000-0000-0000FA040000}"/>
    <cellStyle name="Currency 2 2 3" xfId="474" xr:uid="{00000000-0005-0000-0000-0000FB040000}"/>
    <cellStyle name="Currency 2 2 3 2" xfId="1451" xr:uid="{00000000-0005-0000-0000-0000FC040000}"/>
    <cellStyle name="Currency 2 2 4" xfId="759" xr:uid="{00000000-0005-0000-0000-0000FD040000}"/>
    <cellStyle name="Currency 2 2 4 2" xfId="1707" xr:uid="{00000000-0005-0000-0000-0000FE040000}"/>
    <cellStyle name="Currency 2 2 5" xfId="1089" xr:uid="{00000000-0005-0000-0000-0000FF040000}"/>
    <cellStyle name="Currency 2 2 6" xfId="1188" xr:uid="{00000000-0005-0000-0000-000000050000}"/>
    <cellStyle name="Currency 2 3" xfId="994" xr:uid="{00000000-0005-0000-0000-000001050000}"/>
    <cellStyle name="Currency 2 3 2" xfId="1936" xr:uid="{00000000-0005-0000-0000-000002050000}"/>
    <cellStyle name="Currency 3" xfId="240" xr:uid="{00000000-0005-0000-0000-000003050000}"/>
    <cellStyle name="Currency 3 2" xfId="376" xr:uid="{00000000-0005-0000-0000-000004050000}"/>
    <cellStyle name="Currency 3 2 2" xfId="924" xr:uid="{00000000-0005-0000-0000-000005050000}"/>
    <cellStyle name="Currency 3 2 2 2" xfId="1872" xr:uid="{00000000-0005-0000-0000-000006050000}"/>
    <cellStyle name="Currency 3 2 3" xfId="1353" xr:uid="{00000000-0005-0000-0000-000007050000}"/>
    <cellStyle name="Currency 3 3" xfId="1077" xr:uid="{00000000-0005-0000-0000-000008050000}"/>
    <cellStyle name="Currency 3 3 2" xfId="2003" xr:uid="{00000000-0005-0000-0000-000009050000}"/>
    <cellStyle name="Currency 3 4" xfId="2125" xr:uid="{00000000-0005-0000-0000-00000A050000}"/>
    <cellStyle name="Currency 3 5" xfId="2269" xr:uid="{00000000-0005-0000-0000-00000B050000}"/>
    <cellStyle name="Currency 3 6" xfId="2411" xr:uid="{00000000-0005-0000-0000-00000C050000}"/>
    <cellStyle name="Currency 4" xfId="359" xr:uid="{00000000-0005-0000-0000-00000D050000}"/>
    <cellStyle name="Currency 4 2" xfId="374" xr:uid="{00000000-0005-0000-0000-00000E050000}"/>
    <cellStyle name="Currency 4 2 2" xfId="922" xr:uid="{00000000-0005-0000-0000-00000F050000}"/>
    <cellStyle name="Currency 4 2 2 2" xfId="1870" xr:uid="{00000000-0005-0000-0000-000010050000}"/>
    <cellStyle name="Currency 4 2 3" xfId="1351" xr:uid="{00000000-0005-0000-0000-000011050000}"/>
    <cellStyle name="Currency 4 3" xfId="1078" xr:uid="{00000000-0005-0000-0000-000012050000}"/>
    <cellStyle name="Currency 4 3 2" xfId="2004" xr:uid="{00000000-0005-0000-0000-000013050000}"/>
    <cellStyle name="Currency 4 4" xfId="913" xr:uid="{00000000-0005-0000-0000-000014050000}"/>
    <cellStyle name="Currency 4 4 2" xfId="1861" xr:uid="{00000000-0005-0000-0000-000015050000}"/>
    <cellStyle name="Currency 4 5" xfId="1342" xr:uid="{00000000-0005-0000-0000-000016050000}"/>
    <cellStyle name="Currency 4 6" xfId="2126" xr:uid="{00000000-0005-0000-0000-000017050000}"/>
    <cellStyle name="Currency 4 7" xfId="2270" xr:uid="{00000000-0005-0000-0000-000018050000}"/>
    <cellStyle name="Currency 4 8" xfId="2412" xr:uid="{00000000-0005-0000-0000-000019050000}"/>
    <cellStyle name="Currency 4 9" xfId="2449" xr:uid="{00000000-0005-0000-0000-00001A050000}"/>
    <cellStyle name="Currency 5" xfId="372" xr:uid="{00000000-0005-0000-0000-00001B050000}"/>
    <cellStyle name="Currency 5 2" xfId="920" xr:uid="{00000000-0005-0000-0000-00001C050000}"/>
    <cellStyle name="Currency 5 2 2" xfId="1868" xr:uid="{00000000-0005-0000-0000-00001D050000}"/>
    <cellStyle name="Currency 5 3" xfId="1349" xr:uid="{00000000-0005-0000-0000-00001E050000}"/>
    <cellStyle name="Currency 5 4" xfId="2127" xr:uid="{00000000-0005-0000-0000-00001F050000}"/>
    <cellStyle name="Currency 5 5" xfId="2271" xr:uid="{00000000-0005-0000-0000-000020050000}"/>
    <cellStyle name="Currency 5 6" xfId="2413" xr:uid="{00000000-0005-0000-0000-000021050000}"/>
    <cellStyle name="Currency 6" xfId="926" xr:uid="{00000000-0005-0000-0000-000022050000}"/>
    <cellStyle name="Currency 6 2" xfId="1088" xr:uid="{00000000-0005-0000-0000-000023050000}"/>
    <cellStyle name="Currency 6 3" xfId="2102" xr:uid="{00000000-0005-0000-0000-000024050000}"/>
    <cellStyle name="Currency 6 4" xfId="2247" xr:uid="{00000000-0005-0000-0000-000025050000}"/>
    <cellStyle name="Currency 6 5" xfId="2389" xr:uid="{00000000-0005-0000-0000-000026050000}"/>
    <cellStyle name="Currency 6 6" xfId="2442" xr:uid="{00000000-0005-0000-0000-000027050000}"/>
    <cellStyle name="Currency 6 7" xfId="2454" xr:uid="{00000000-0005-0000-0000-000028050000}"/>
    <cellStyle name="Currency 6 8" xfId="2464" xr:uid="{00000000-0005-0000-0000-000029050000}"/>
    <cellStyle name="Currency 6 9" xfId="2483" xr:uid="{A166A032-57AA-4171-8B33-49AB836DD300}"/>
    <cellStyle name="Currency 7" xfId="2007" xr:uid="{00000000-0005-0000-0000-00002A050000}"/>
    <cellStyle name="Currency 8" xfId="2157" xr:uid="{00000000-0005-0000-0000-00002B050000}"/>
    <cellStyle name="Currency 9" xfId="2299" xr:uid="{00000000-0005-0000-0000-00002C050000}"/>
    <cellStyle name="Explanatory Text" xfId="637" builtinId="53" customBuiltin="1"/>
    <cellStyle name="Good" xfId="628" builtinId="26" customBuiltin="1"/>
    <cellStyle name="Heading 1" xfId="624" builtinId="16" customBuiltin="1"/>
    <cellStyle name="Heading 2" xfId="625" builtinId="17" customBuiltin="1"/>
    <cellStyle name="Heading 3" xfId="626" builtinId="18" customBuiltin="1"/>
    <cellStyle name="Heading 4" xfId="627" builtinId="19" customBuiltin="1"/>
    <cellStyle name="Input" xfId="631" builtinId="20" customBuiltin="1"/>
    <cellStyle name="Linked Cell" xfId="634" builtinId="24" customBuiltin="1"/>
    <cellStyle name="Neutral" xfId="630" builtinId="28" customBuiltin="1"/>
    <cellStyle name="Normal" xfId="0" builtinId="0"/>
    <cellStyle name="Normal - Style1" xfId="10" xr:uid="{00000000-0005-0000-0000-000037050000}"/>
    <cellStyle name="Normal 10" xfId="55" xr:uid="{00000000-0005-0000-0000-000038050000}"/>
    <cellStyle name="Normal 10 10" xfId="2307" xr:uid="{00000000-0005-0000-0000-000039050000}"/>
    <cellStyle name="Normal 10 2" xfId="115" xr:uid="{00000000-0005-0000-0000-00003A050000}"/>
    <cellStyle name="Normal 10 2 2" xfId="361" xr:uid="{00000000-0005-0000-0000-00003B050000}"/>
    <cellStyle name="Normal 10 2 2 2" xfId="1054" xr:uid="{00000000-0005-0000-0000-00003C050000}"/>
    <cellStyle name="Normal 10 2 2 2 2" xfId="1983" xr:uid="{00000000-0005-0000-0000-00003D050000}"/>
    <cellStyle name="Normal 10 2 2 3" xfId="914" xr:uid="{00000000-0005-0000-0000-00003E050000}"/>
    <cellStyle name="Normal 10 2 2 3 2" xfId="1862" xr:uid="{00000000-0005-0000-0000-00003F050000}"/>
    <cellStyle name="Normal 10 2 2 4" xfId="1343" xr:uid="{00000000-0005-0000-0000-000040050000}"/>
    <cellStyle name="Normal 10 2 2 5" xfId="2128" xr:uid="{00000000-0005-0000-0000-000041050000}"/>
    <cellStyle name="Normal 10 2 2 6" xfId="2272" xr:uid="{00000000-0005-0000-0000-000042050000}"/>
    <cellStyle name="Normal 10 2 2 7" xfId="2414" xr:uid="{00000000-0005-0000-0000-000043050000}"/>
    <cellStyle name="Normal 10 2 3" xfId="2072" xr:uid="{00000000-0005-0000-0000-000044050000}"/>
    <cellStyle name="Normal 10 2 4" xfId="2220" xr:uid="{00000000-0005-0000-0000-000045050000}"/>
    <cellStyle name="Normal 10 2 5" xfId="2362" xr:uid="{00000000-0005-0000-0000-000046050000}"/>
    <cellStyle name="Normal 10 3" xfId="116" xr:uid="{00000000-0005-0000-0000-000047050000}"/>
    <cellStyle name="Normal 10 3 2" xfId="266" xr:uid="{00000000-0005-0000-0000-000048050000}"/>
    <cellStyle name="Normal 10 3 2 2" xfId="555" xr:uid="{00000000-0005-0000-0000-000049050000}"/>
    <cellStyle name="Normal 10 3 2 2 2" xfId="1531" xr:uid="{00000000-0005-0000-0000-00004A050000}"/>
    <cellStyle name="Normal 10 3 2 3" xfId="839" xr:uid="{00000000-0005-0000-0000-00004B050000}"/>
    <cellStyle name="Normal 10 3 2 3 2" xfId="1787" xr:uid="{00000000-0005-0000-0000-00004C050000}"/>
    <cellStyle name="Normal 10 3 2 4" xfId="1268" xr:uid="{00000000-0005-0000-0000-00004D050000}"/>
    <cellStyle name="Normal 10 3 3" xfId="432" xr:uid="{00000000-0005-0000-0000-00004E050000}"/>
    <cellStyle name="Normal 10 3 3 2" xfId="1079" xr:uid="{00000000-0005-0000-0000-00004F050000}"/>
    <cellStyle name="Normal 10 3 3 2 2" xfId="2005" xr:uid="{00000000-0005-0000-0000-000050050000}"/>
    <cellStyle name="Normal 10 3 3 3" xfId="1409" xr:uid="{00000000-0005-0000-0000-000051050000}"/>
    <cellStyle name="Normal 10 3 4" xfId="717" xr:uid="{00000000-0005-0000-0000-000052050000}"/>
    <cellStyle name="Normal 10 3 4 2" xfId="1665" xr:uid="{00000000-0005-0000-0000-000053050000}"/>
    <cellStyle name="Normal 10 3 5" xfId="1146" xr:uid="{00000000-0005-0000-0000-000054050000}"/>
    <cellStyle name="Normal 10 3 6" xfId="2129" xr:uid="{00000000-0005-0000-0000-000055050000}"/>
    <cellStyle name="Normal 10 3 7" xfId="2273" xr:uid="{00000000-0005-0000-0000-000056050000}"/>
    <cellStyle name="Normal 10 3 8" xfId="2415" xr:uid="{00000000-0005-0000-0000-000057050000}"/>
    <cellStyle name="Normal 10 4" xfId="221" xr:uid="{00000000-0005-0000-0000-000058050000}"/>
    <cellStyle name="Normal 10 4 2" xfId="512" xr:uid="{00000000-0005-0000-0000-000059050000}"/>
    <cellStyle name="Normal 10 4 2 2" xfId="1488" xr:uid="{00000000-0005-0000-0000-00005A050000}"/>
    <cellStyle name="Normal 10 4 3" xfId="796" xr:uid="{00000000-0005-0000-0000-00005B050000}"/>
    <cellStyle name="Normal 10 4 3 2" xfId="1744" xr:uid="{00000000-0005-0000-0000-00005C050000}"/>
    <cellStyle name="Normal 10 4 4" xfId="1225" xr:uid="{00000000-0005-0000-0000-00005D050000}"/>
    <cellStyle name="Normal 10 5" xfId="389" xr:uid="{00000000-0005-0000-0000-00005E050000}"/>
    <cellStyle name="Normal 10 5 2" xfId="1366" xr:uid="{00000000-0005-0000-0000-00005F050000}"/>
    <cellStyle name="Normal 10 6" xfId="674" xr:uid="{00000000-0005-0000-0000-000060050000}"/>
    <cellStyle name="Normal 10 6 2" xfId="1622" xr:uid="{00000000-0005-0000-0000-000061050000}"/>
    <cellStyle name="Normal 10 7" xfId="1103" xr:uid="{00000000-0005-0000-0000-000062050000}"/>
    <cellStyle name="Normal 10 8" xfId="2016" xr:uid="{00000000-0005-0000-0000-000063050000}"/>
    <cellStyle name="Normal 10 9" xfId="2165" xr:uid="{00000000-0005-0000-0000-000064050000}"/>
    <cellStyle name="Normal 11" xfId="70" xr:uid="{00000000-0005-0000-0000-000065050000}"/>
    <cellStyle name="Normal 11 2" xfId="117" xr:uid="{00000000-0005-0000-0000-000066050000}"/>
    <cellStyle name="Normal 12" xfId="71" xr:uid="{00000000-0005-0000-0000-000067050000}"/>
    <cellStyle name="Normal 12 2" xfId="137" xr:uid="{00000000-0005-0000-0000-000068050000}"/>
    <cellStyle name="Normal 13" xfId="77" xr:uid="{00000000-0005-0000-0000-000069050000}"/>
    <cellStyle name="Normal 13 2" xfId="118" xr:uid="{00000000-0005-0000-0000-00006A050000}"/>
    <cellStyle name="Normal 13 3" xfId="177" xr:uid="{00000000-0005-0000-0000-00006B050000}"/>
    <cellStyle name="Normal 13 3 2" xfId="307" xr:uid="{00000000-0005-0000-0000-00006C050000}"/>
    <cellStyle name="Normal 13 3 2 2" xfId="596" xr:uid="{00000000-0005-0000-0000-00006D050000}"/>
    <cellStyle name="Normal 13 3 2 2 2" xfId="1572" xr:uid="{00000000-0005-0000-0000-00006E050000}"/>
    <cellStyle name="Normal 13 3 2 3" xfId="880" xr:uid="{00000000-0005-0000-0000-00006F050000}"/>
    <cellStyle name="Normal 13 3 2 3 2" xfId="1828" xr:uid="{00000000-0005-0000-0000-000070050000}"/>
    <cellStyle name="Normal 13 3 2 4" xfId="1309" xr:uid="{00000000-0005-0000-0000-000071050000}"/>
    <cellStyle name="Normal 13 3 3" xfId="473" xr:uid="{00000000-0005-0000-0000-000072050000}"/>
    <cellStyle name="Normal 13 3 3 2" xfId="993" xr:uid="{00000000-0005-0000-0000-000073050000}"/>
    <cellStyle name="Normal 13 3 3 2 2" xfId="1935" xr:uid="{00000000-0005-0000-0000-000074050000}"/>
    <cellStyle name="Normal 13 3 3 3" xfId="1450" xr:uid="{00000000-0005-0000-0000-000075050000}"/>
    <cellStyle name="Normal 13 3 4" xfId="758" xr:uid="{00000000-0005-0000-0000-000076050000}"/>
    <cellStyle name="Normal 13 3 4 2" xfId="1706" xr:uid="{00000000-0005-0000-0000-000077050000}"/>
    <cellStyle name="Normal 13 3 5" xfId="1187" xr:uid="{00000000-0005-0000-0000-000078050000}"/>
    <cellStyle name="Normal 13 3 6" xfId="2130" xr:uid="{00000000-0005-0000-0000-000079050000}"/>
    <cellStyle name="Normal 13 3 7" xfId="2274" xr:uid="{00000000-0005-0000-0000-00007A050000}"/>
    <cellStyle name="Normal 13 3 8" xfId="2416" xr:uid="{00000000-0005-0000-0000-00007B050000}"/>
    <cellStyle name="Normal 13 4" xfId="241" xr:uid="{00000000-0005-0000-0000-00007C050000}"/>
    <cellStyle name="Normal 13 4 2" xfId="531" xr:uid="{00000000-0005-0000-0000-00007D050000}"/>
    <cellStyle name="Normal 13 4 2 2" xfId="1074" xr:uid="{00000000-0005-0000-0000-00007E050000}"/>
    <cellStyle name="Normal 13 4 2 2 2" xfId="2000" xr:uid="{00000000-0005-0000-0000-00007F050000}"/>
    <cellStyle name="Normal 13 4 2 3" xfId="1507" xr:uid="{00000000-0005-0000-0000-000080050000}"/>
    <cellStyle name="Normal 13 4 3" xfId="815" xr:uid="{00000000-0005-0000-0000-000081050000}"/>
    <cellStyle name="Normal 13 4 3 2" xfId="1763" xr:uid="{00000000-0005-0000-0000-000082050000}"/>
    <cellStyle name="Normal 13 4 4" xfId="1244" xr:uid="{00000000-0005-0000-0000-000083050000}"/>
    <cellStyle name="Normal 13 4 5" xfId="2131" xr:uid="{00000000-0005-0000-0000-000084050000}"/>
    <cellStyle name="Normal 13 4 6" xfId="2275" xr:uid="{00000000-0005-0000-0000-000085050000}"/>
    <cellStyle name="Normal 13 4 7" xfId="2417" xr:uid="{00000000-0005-0000-0000-000086050000}"/>
    <cellStyle name="Normal 13 5" xfId="408" xr:uid="{00000000-0005-0000-0000-000087050000}"/>
    <cellStyle name="Normal 13 5 2" xfId="956" xr:uid="{00000000-0005-0000-0000-000088050000}"/>
    <cellStyle name="Normal 13 5 3" xfId="1385" xr:uid="{00000000-0005-0000-0000-000089050000}"/>
    <cellStyle name="Normal 13 6" xfId="693" xr:uid="{00000000-0005-0000-0000-00008A050000}"/>
    <cellStyle name="Normal 13 6 2" xfId="1641" xr:uid="{00000000-0005-0000-0000-00008B050000}"/>
    <cellStyle name="Normal 13 7" xfId="1122" xr:uid="{00000000-0005-0000-0000-00008C050000}"/>
    <cellStyle name="Normal 14" xfId="79" xr:uid="{00000000-0005-0000-0000-00008D050000}"/>
    <cellStyle name="Normal 14 2" xfId="336" xr:uid="{00000000-0005-0000-0000-00008E050000}"/>
    <cellStyle name="Normal 15" xfId="80" xr:uid="{00000000-0005-0000-0000-00008F050000}"/>
    <cellStyle name="Normal 15 2" xfId="337" xr:uid="{00000000-0005-0000-0000-000090050000}"/>
    <cellStyle name="Normal 16" xfId="81" xr:uid="{00000000-0005-0000-0000-000091050000}"/>
    <cellStyle name="Normal 16 2" xfId="362" xr:uid="{00000000-0005-0000-0000-000092050000}"/>
    <cellStyle name="Normal 16 3" xfId="963" xr:uid="{00000000-0005-0000-0000-000093050000}"/>
    <cellStyle name="Normal 16 3 2" xfId="1907" xr:uid="{00000000-0005-0000-0000-000094050000}"/>
    <cellStyle name="Normal 17" xfId="82" xr:uid="{00000000-0005-0000-0000-000095050000}"/>
    <cellStyle name="Normal 17 2" xfId="363" xr:uid="{00000000-0005-0000-0000-000096050000}"/>
    <cellStyle name="Normal 17 3" xfId="964" xr:uid="{00000000-0005-0000-0000-000097050000}"/>
    <cellStyle name="Normal 17 3 2" xfId="1908" xr:uid="{00000000-0005-0000-0000-000098050000}"/>
    <cellStyle name="Normal 18" xfId="83" xr:uid="{00000000-0005-0000-0000-000099050000}"/>
    <cellStyle name="Normal 18 2" xfId="364" xr:uid="{00000000-0005-0000-0000-00009A050000}"/>
    <cellStyle name="Normal 18 3" xfId="965" xr:uid="{00000000-0005-0000-0000-00009B050000}"/>
    <cellStyle name="Normal 18 3 2" xfId="1909" xr:uid="{00000000-0005-0000-0000-00009C050000}"/>
    <cellStyle name="Normal 19" xfId="84" xr:uid="{00000000-0005-0000-0000-00009D050000}"/>
    <cellStyle name="Normal 19 2" xfId="365" xr:uid="{00000000-0005-0000-0000-00009E050000}"/>
    <cellStyle name="Normal 19 3" xfId="966" xr:uid="{00000000-0005-0000-0000-00009F050000}"/>
    <cellStyle name="Normal 19 3 2" xfId="1910" xr:uid="{00000000-0005-0000-0000-0000A0050000}"/>
    <cellStyle name="Normal 2" xfId="2" xr:uid="{00000000-0005-0000-0000-0000A1050000}"/>
    <cellStyle name="Normal 2 10" xfId="2459" xr:uid="{00000000-0005-0000-0000-0000A2050000}"/>
    <cellStyle name="Normal 2 10 2" xfId="2470" xr:uid="{00000000-0005-0000-0000-0000A3050000}"/>
    <cellStyle name="Normal 2 11" xfId="2469" xr:uid="{00000000-0005-0000-0000-0000A4050000}"/>
    <cellStyle name="Normal 2 12" xfId="2476" xr:uid="{00000000-0005-0000-0000-0000A5050000}"/>
    <cellStyle name="Normal 2 2" xfId="19" xr:uid="{00000000-0005-0000-0000-0000A6050000}"/>
    <cellStyle name="Normal 2 2 2" xfId="43" xr:uid="{00000000-0005-0000-0000-0000A7050000}"/>
    <cellStyle name="Normal 2 2 3" xfId="44" xr:uid="{00000000-0005-0000-0000-0000A8050000}"/>
    <cellStyle name="Normal 2 2 3 10" xfId="2012" xr:uid="{00000000-0005-0000-0000-0000A9050000}"/>
    <cellStyle name="Normal 2 2 3 11" xfId="2161" xr:uid="{00000000-0005-0000-0000-0000AA050000}"/>
    <cellStyle name="Normal 2 2 3 12" xfId="2303" xr:uid="{00000000-0005-0000-0000-0000AB050000}"/>
    <cellStyle name="Normal 2 2 3 2" xfId="52" xr:uid="{00000000-0005-0000-0000-0000AC050000}"/>
    <cellStyle name="Normal 2 2 3 2 2" xfId="185" xr:uid="{00000000-0005-0000-0000-0000AD050000}"/>
    <cellStyle name="Normal 2 2 3 2 2 2" xfId="313" xr:uid="{00000000-0005-0000-0000-0000AE050000}"/>
    <cellStyle name="Normal 2 2 3 2 2 2 2" xfId="602" xr:uid="{00000000-0005-0000-0000-0000AF050000}"/>
    <cellStyle name="Normal 2 2 3 2 2 2 2 2" xfId="1073" xr:uid="{00000000-0005-0000-0000-0000B0050000}"/>
    <cellStyle name="Normal 2 2 3 2 2 2 2 2 2" xfId="1999" xr:uid="{00000000-0005-0000-0000-0000B1050000}"/>
    <cellStyle name="Normal 2 2 3 2 2 2 2 3" xfId="1578" xr:uid="{00000000-0005-0000-0000-0000B2050000}"/>
    <cellStyle name="Normal 2 2 3 2 2 2 3" xfId="886" xr:uid="{00000000-0005-0000-0000-0000B3050000}"/>
    <cellStyle name="Normal 2 2 3 2 2 2 3 2" xfId="1834" xr:uid="{00000000-0005-0000-0000-0000B4050000}"/>
    <cellStyle name="Normal 2 2 3 2 2 2 4" xfId="1315" xr:uid="{00000000-0005-0000-0000-0000B5050000}"/>
    <cellStyle name="Normal 2 2 3 2 2 2 5" xfId="2132" xr:uid="{00000000-0005-0000-0000-0000B6050000}"/>
    <cellStyle name="Normal 2 2 3 2 2 2 6" xfId="2276" xr:uid="{00000000-0005-0000-0000-0000B7050000}"/>
    <cellStyle name="Normal 2 2 3 2 2 2 7" xfId="2418" xr:uid="{00000000-0005-0000-0000-0000B8050000}"/>
    <cellStyle name="Normal 2 2 3 2 2 3" xfId="480" xr:uid="{00000000-0005-0000-0000-0000B9050000}"/>
    <cellStyle name="Normal 2 2 3 2 2 3 2" xfId="1057" xr:uid="{00000000-0005-0000-0000-0000BA050000}"/>
    <cellStyle name="Normal 2 2 3 2 2 3 2 2" xfId="1986" xr:uid="{00000000-0005-0000-0000-0000BB050000}"/>
    <cellStyle name="Normal 2 2 3 2 2 3 3" xfId="1456" xr:uid="{00000000-0005-0000-0000-0000BC050000}"/>
    <cellStyle name="Normal 2 2 3 2 2 4" xfId="764" xr:uid="{00000000-0005-0000-0000-0000BD050000}"/>
    <cellStyle name="Normal 2 2 3 2 2 4 2" xfId="1712" xr:uid="{00000000-0005-0000-0000-0000BE050000}"/>
    <cellStyle name="Normal 2 2 3 2 2 5" xfId="1193" xr:uid="{00000000-0005-0000-0000-0000BF050000}"/>
    <cellStyle name="Normal 2 2 3 2 2 6" xfId="2039" xr:uid="{00000000-0005-0000-0000-0000C0050000}"/>
    <cellStyle name="Normal 2 2 3 2 2 7" xfId="2187" xr:uid="{00000000-0005-0000-0000-0000C1050000}"/>
    <cellStyle name="Normal 2 2 3 2 2 8" xfId="2329" xr:uid="{00000000-0005-0000-0000-0000C2050000}"/>
    <cellStyle name="Normal 2 2 3 2 3" xfId="218" xr:uid="{00000000-0005-0000-0000-0000C3050000}"/>
    <cellStyle name="Normal 2 2 3 2 3 2" xfId="509" xr:uid="{00000000-0005-0000-0000-0000C4050000}"/>
    <cellStyle name="Normal 2 2 3 2 3 2 2" xfId="999" xr:uid="{00000000-0005-0000-0000-0000C5050000}"/>
    <cellStyle name="Normal 2 2 3 2 3 2 2 2" xfId="1941" xr:uid="{00000000-0005-0000-0000-0000C6050000}"/>
    <cellStyle name="Normal 2 2 3 2 3 2 3" xfId="1485" xr:uid="{00000000-0005-0000-0000-0000C7050000}"/>
    <cellStyle name="Normal 2 2 3 2 3 3" xfId="793" xr:uid="{00000000-0005-0000-0000-0000C8050000}"/>
    <cellStyle name="Normal 2 2 3 2 3 3 2" xfId="1741" xr:uid="{00000000-0005-0000-0000-0000C9050000}"/>
    <cellStyle name="Normal 2 2 3 2 3 4" xfId="1222" xr:uid="{00000000-0005-0000-0000-0000CA050000}"/>
    <cellStyle name="Normal 2 2 3 2 3 5" xfId="2133" xr:uid="{00000000-0005-0000-0000-0000CB050000}"/>
    <cellStyle name="Normal 2 2 3 2 3 6" xfId="2277" xr:uid="{00000000-0005-0000-0000-0000CC050000}"/>
    <cellStyle name="Normal 2 2 3 2 3 7" xfId="2419" xr:uid="{00000000-0005-0000-0000-0000CD050000}"/>
    <cellStyle name="Normal 2 2 3 2 4" xfId="386" xr:uid="{00000000-0005-0000-0000-0000CE050000}"/>
    <cellStyle name="Normal 2 2 3 2 4 2" xfId="957" xr:uid="{00000000-0005-0000-0000-0000CF050000}"/>
    <cellStyle name="Normal 2 2 3 2 4 2 2" xfId="1901" xr:uid="{00000000-0005-0000-0000-0000D0050000}"/>
    <cellStyle name="Normal 2 2 3 2 4 3" xfId="1363" xr:uid="{00000000-0005-0000-0000-0000D1050000}"/>
    <cellStyle name="Normal 2 2 3 2 5" xfId="671" xr:uid="{00000000-0005-0000-0000-0000D2050000}"/>
    <cellStyle name="Normal 2 2 3 2 5 2" xfId="1619" xr:uid="{00000000-0005-0000-0000-0000D3050000}"/>
    <cellStyle name="Normal 2 2 3 2 6" xfId="1100" xr:uid="{00000000-0005-0000-0000-0000D4050000}"/>
    <cellStyle name="Normal 2 2 3 2 7" xfId="2074" xr:uid="{00000000-0005-0000-0000-0000D5050000}"/>
    <cellStyle name="Normal 2 2 3 2 8" xfId="2221" xr:uid="{00000000-0005-0000-0000-0000D6050000}"/>
    <cellStyle name="Normal 2 2 3 2 9" xfId="2363" xr:uid="{00000000-0005-0000-0000-0000D7050000}"/>
    <cellStyle name="Normal 2 2 3 3" xfId="57" xr:uid="{00000000-0005-0000-0000-0000D8050000}"/>
    <cellStyle name="Normal 2 2 3 3 2" xfId="223" xr:uid="{00000000-0005-0000-0000-0000D9050000}"/>
    <cellStyle name="Normal 2 2 3 3 2 2" xfId="514" xr:uid="{00000000-0005-0000-0000-0000DA050000}"/>
    <cellStyle name="Normal 2 2 3 3 2 2 2" xfId="1058" xr:uid="{00000000-0005-0000-0000-0000DB050000}"/>
    <cellStyle name="Normal 2 2 3 3 2 2 2 2" xfId="1987" xr:uid="{00000000-0005-0000-0000-0000DC050000}"/>
    <cellStyle name="Normal 2 2 3 3 2 2 3" xfId="1490" xr:uid="{00000000-0005-0000-0000-0000DD050000}"/>
    <cellStyle name="Normal 2 2 3 3 2 3" xfId="798" xr:uid="{00000000-0005-0000-0000-0000DE050000}"/>
    <cellStyle name="Normal 2 2 3 3 2 3 2" xfId="1746" xr:uid="{00000000-0005-0000-0000-0000DF050000}"/>
    <cellStyle name="Normal 2 2 3 3 2 4" xfId="1227" xr:uid="{00000000-0005-0000-0000-0000E0050000}"/>
    <cellStyle name="Normal 2 2 3 3 2 5" xfId="2134" xr:uid="{00000000-0005-0000-0000-0000E1050000}"/>
    <cellStyle name="Normal 2 2 3 3 2 6" xfId="2278" xr:uid="{00000000-0005-0000-0000-0000E2050000}"/>
    <cellStyle name="Normal 2 2 3 3 2 7" xfId="2420" xr:uid="{00000000-0005-0000-0000-0000E3050000}"/>
    <cellStyle name="Normal 2 2 3 3 3" xfId="391" xr:uid="{00000000-0005-0000-0000-0000E4050000}"/>
    <cellStyle name="Normal 2 2 3 3 3 2" xfId="961" xr:uid="{00000000-0005-0000-0000-0000E5050000}"/>
    <cellStyle name="Normal 2 2 3 3 3 2 2" xfId="1905" xr:uid="{00000000-0005-0000-0000-0000E6050000}"/>
    <cellStyle name="Normal 2 2 3 3 3 3" xfId="1368" xr:uid="{00000000-0005-0000-0000-0000E7050000}"/>
    <cellStyle name="Normal 2 2 3 3 4" xfId="676" xr:uid="{00000000-0005-0000-0000-0000E8050000}"/>
    <cellStyle name="Normal 2 2 3 3 4 2" xfId="1624" xr:uid="{00000000-0005-0000-0000-0000E9050000}"/>
    <cellStyle name="Normal 2 2 3 3 5" xfId="1105" xr:uid="{00000000-0005-0000-0000-0000EA050000}"/>
    <cellStyle name="Normal 2 2 3 3 6" xfId="2075" xr:uid="{00000000-0005-0000-0000-0000EB050000}"/>
    <cellStyle name="Normal 2 2 3 3 7" xfId="2222" xr:uid="{00000000-0005-0000-0000-0000EC050000}"/>
    <cellStyle name="Normal 2 2 3 3 8" xfId="2364" xr:uid="{00000000-0005-0000-0000-0000ED050000}"/>
    <cellStyle name="Normal 2 2 3 4" xfId="138" xr:uid="{00000000-0005-0000-0000-0000EE050000}"/>
    <cellStyle name="Normal 2 2 3 4 2" xfId="282" xr:uid="{00000000-0005-0000-0000-0000EF050000}"/>
    <cellStyle name="Normal 2 2 3 4 2 2" xfId="571" xr:uid="{00000000-0005-0000-0000-0000F0050000}"/>
    <cellStyle name="Normal 2 2 3 4 2 2 2" xfId="1547" xr:uid="{00000000-0005-0000-0000-0000F1050000}"/>
    <cellStyle name="Normal 2 2 3 4 2 3" xfId="855" xr:uid="{00000000-0005-0000-0000-0000F2050000}"/>
    <cellStyle name="Normal 2 2 3 4 2 3 2" xfId="1803" xr:uid="{00000000-0005-0000-0000-0000F3050000}"/>
    <cellStyle name="Normal 2 2 3 4 2 4" xfId="1284" xr:uid="{00000000-0005-0000-0000-0000F4050000}"/>
    <cellStyle name="Normal 2 2 3 4 3" xfId="448" xr:uid="{00000000-0005-0000-0000-0000F5050000}"/>
    <cellStyle name="Normal 2 2 3 4 3 2" xfId="1056" xr:uid="{00000000-0005-0000-0000-0000F6050000}"/>
    <cellStyle name="Normal 2 2 3 4 3 2 2" xfId="1985" xr:uid="{00000000-0005-0000-0000-0000F7050000}"/>
    <cellStyle name="Normal 2 2 3 4 3 3" xfId="1425" xr:uid="{00000000-0005-0000-0000-0000F8050000}"/>
    <cellStyle name="Normal 2 2 3 4 4" xfId="733" xr:uid="{00000000-0005-0000-0000-0000F9050000}"/>
    <cellStyle name="Normal 2 2 3 4 4 2" xfId="1681" xr:uid="{00000000-0005-0000-0000-0000FA050000}"/>
    <cellStyle name="Normal 2 2 3 4 5" xfId="1162" xr:uid="{00000000-0005-0000-0000-0000FB050000}"/>
    <cellStyle name="Normal 2 2 3 4 6" xfId="2076" xr:uid="{00000000-0005-0000-0000-0000FC050000}"/>
    <cellStyle name="Normal 2 2 3 4 7" xfId="2223" xr:uid="{00000000-0005-0000-0000-0000FD050000}"/>
    <cellStyle name="Normal 2 2 3 4 8" xfId="2365" xr:uid="{00000000-0005-0000-0000-0000FE050000}"/>
    <cellStyle name="Normal 2 2 3 5" xfId="155" xr:uid="{00000000-0005-0000-0000-0000FF050000}"/>
    <cellStyle name="Normal 2 2 3 5 2" xfId="287" xr:uid="{00000000-0005-0000-0000-000000060000}"/>
    <cellStyle name="Normal 2 2 3 5 2 2" xfId="576" xr:uid="{00000000-0005-0000-0000-000001060000}"/>
    <cellStyle name="Normal 2 2 3 5 2 2 2" xfId="1552" xr:uid="{00000000-0005-0000-0000-000002060000}"/>
    <cellStyle name="Normal 2 2 3 5 2 3" xfId="860" xr:uid="{00000000-0005-0000-0000-000003060000}"/>
    <cellStyle name="Normal 2 2 3 5 2 3 2" xfId="1808" xr:uid="{00000000-0005-0000-0000-000004060000}"/>
    <cellStyle name="Normal 2 2 3 5 2 4" xfId="1289" xr:uid="{00000000-0005-0000-0000-000005060000}"/>
    <cellStyle name="Normal 2 2 3 5 3" xfId="453" xr:uid="{00000000-0005-0000-0000-000006060000}"/>
    <cellStyle name="Normal 2 2 3 5 3 2" xfId="972" xr:uid="{00000000-0005-0000-0000-000007060000}"/>
    <cellStyle name="Normal 2 2 3 5 3 2 2" xfId="1915" xr:uid="{00000000-0005-0000-0000-000008060000}"/>
    <cellStyle name="Normal 2 2 3 5 3 3" xfId="1430" xr:uid="{00000000-0005-0000-0000-000009060000}"/>
    <cellStyle name="Normal 2 2 3 5 4" xfId="738" xr:uid="{00000000-0005-0000-0000-00000A060000}"/>
    <cellStyle name="Normal 2 2 3 5 4 2" xfId="1686" xr:uid="{00000000-0005-0000-0000-00000B060000}"/>
    <cellStyle name="Normal 2 2 3 5 5" xfId="1167" xr:uid="{00000000-0005-0000-0000-00000C060000}"/>
    <cellStyle name="Normal 2 2 3 5 6" xfId="2135" xr:uid="{00000000-0005-0000-0000-00000D060000}"/>
    <cellStyle name="Normal 2 2 3 5 7" xfId="2279" xr:uid="{00000000-0005-0000-0000-00000E060000}"/>
    <cellStyle name="Normal 2 2 3 5 8" xfId="2421" xr:uid="{00000000-0005-0000-0000-00000F060000}"/>
    <cellStyle name="Normal 2 2 3 6" xfId="212" xr:uid="{00000000-0005-0000-0000-000010060000}"/>
    <cellStyle name="Normal 2 2 3 6 2" xfId="503" xr:uid="{00000000-0005-0000-0000-000011060000}"/>
    <cellStyle name="Normal 2 2 3 6 2 2" xfId="1479" xr:uid="{00000000-0005-0000-0000-000012060000}"/>
    <cellStyle name="Normal 2 2 3 6 3" xfId="787" xr:uid="{00000000-0005-0000-0000-000013060000}"/>
    <cellStyle name="Normal 2 2 3 6 3 2" xfId="1735" xr:uid="{00000000-0005-0000-0000-000014060000}"/>
    <cellStyle name="Normal 2 2 3 6 4" xfId="1216" xr:uid="{00000000-0005-0000-0000-000015060000}"/>
    <cellStyle name="Normal 2 2 3 7" xfId="380" xr:uid="{00000000-0005-0000-0000-000016060000}"/>
    <cellStyle name="Normal 2 2 3 7 2" xfId="947" xr:uid="{00000000-0005-0000-0000-000017060000}"/>
    <cellStyle name="Normal 2 2 3 7 2 2" xfId="1893" xr:uid="{00000000-0005-0000-0000-000018060000}"/>
    <cellStyle name="Normal 2 2 3 7 3" xfId="1357" xr:uid="{00000000-0005-0000-0000-000019060000}"/>
    <cellStyle name="Normal 2 2 3 8" xfId="665" xr:uid="{00000000-0005-0000-0000-00001A060000}"/>
    <cellStyle name="Normal 2 2 3 8 2" xfId="1613" xr:uid="{00000000-0005-0000-0000-00001B060000}"/>
    <cellStyle name="Normal 2 2 3 9" xfId="1094" xr:uid="{00000000-0005-0000-0000-00001C060000}"/>
    <cellStyle name="Normal 2 2 4" xfId="99" xr:uid="{00000000-0005-0000-0000-00001D060000}"/>
    <cellStyle name="Normal 2 2 4 2" xfId="181" xr:uid="{00000000-0005-0000-0000-00001E060000}"/>
    <cellStyle name="Normal 2 2 4 2 2" xfId="309" xr:uid="{00000000-0005-0000-0000-00001F060000}"/>
    <cellStyle name="Normal 2 2 4 2 2 2" xfId="598" xr:uid="{00000000-0005-0000-0000-000020060000}"/>
    <cellStyle name="Normal 2 2 4 2 2 2 2" xfId="1574" xr:uid="{00000000-0005-0000-0000-000021060000}"/>
    <cellStyle name="Normal 2 2 4 2 2 3" xfId="882" xr:uid="{00000000-0005-0000-0000-000022060000}"/>
    <cellStyle name="Normal 2 2 4 2 2 3 2" xfId="1830" xr:uid="{00000000-0005-0000-0000-000023060000}"/>
    <cellStyle name="Normal 2 2 4 2 2 4" xfId="1311" xr:uid="{00000000-0005-0000-0000-000024060000}"/>
    <cellStyle name="Normal 2 2 4 2 3" xfId="476" xr:uid="{00000000-0005-0000-0000-000025060000}"/>
    <cellStyle name="Normal 2 2 4 2 3 2" xfId="1452" xr:uid="{00000000-0005-0000-0000-000026060000}"/>
    <cellStyle name="Normal 2 2 4 2 4" xfId="760" xr:uid="{00000000-0005-0000-0000-000027060000}"/>
    <cellStyle name="Normal 2 2 4 2 4 2" xfId="1708" xr:uid="{00000000-0005-0000-0000-000028060000}"/>
    <cellStyle name="Normal 2 2 4 2 5" xfId="1189" xr:uid="{00000000-0005-0000-0000-000029060000}"/>
    <cellStyle name="Normal 2 2 4 3" xfId="254" xr:uid="{00000000-0005-0000-0000-00002A060000}"/>
    <cellStyle name="Normal 2 2 4 3 2" xfId="544" xr:uid="{00000000-0005-0000-0000-00002B060000}"/>
    <cellStyle name="Normal 2 2 4 3 2 2" xfId="1520" xr:uid="{00000000-0005-0000-0000-00002C060000}"/>
    <cellStyle name="Normal 2 2 4 3 3" xfId="828" xr:uid="{00000000-0005-0000-0000-00002D060000}"/>
    <cellStyle name="Normal 2 2 4 3 3 2" xfId="1776" xr:uid="{00000000-0005-0000-0000-00002E060000}"/>
    <cellStyle name="Normal 2 2 4 3 4" xfId="1257" xr:uid="{00000000-0005-0000-0000-00002F060000}"/>
    <cellStyle name="Normal 2 2 4 4" xfId="421" xr:uid="{00000000-0005-0000-0000-000030060000}"/>
    <cellStyle name="Normal 2 2 4 4 2" xfId="995" xr:uid="{00000000-0005-0000-0000-000031060000}"/>
    <cellStyle name="Normal 2 2 4 4 2 2" xfId="1937" xr:uid="{00000000-0005-0000-0000-000032060000}"/>
    <cellStyle name="Normal 2 2 4 4 3" xfId="1398" xr:uid="{00000000-0005-0000-0000-000033060000}"/>
    <cellStyle name="Normal 2 2 4 5" xfId="706" xr:uid="{00000000-0005-0000-0000-000034060000}"/>
    <cellStyle name="Normal 2 2 4 5 2" xfId="1654" xr:uid="{00000000-0005-0000-0000-000035060000}"/>
    <cellStyle name="Normal 2 2 4 6" xfId="1135" xr:uid="{00000000-0005-0000-0000-000036060000}"/>
    <cellStyle name="Normal 2 2 4 7" xfId="2077" xr:uid="{00000000-0005-0000-0000-000037060000}"/>
    <cellStyle name="Normal 2 2 4 8" xfId="2224" xr:uid="{00000000-0005-0000-0000-000038060000}"/>
    <cellStyle name="Normal 2 2 4 9" xfId="2366" xr:uid="{00000000-0005-0000-0000-000039060000}"/>
    <cellStyle name="Normal 2 2 5" xfId="142" xr:uid="{00000000-0005-0000-0000-00003A060000}"/>
    <cellStyle name="Normal 2 2 5 2" xfId="283" xr:uid="{00000000-0005-0000-0000-00003B060000}"/>
    <cellStyle name="Normal 2 2 5 2 2" xfId="572" xr:uid="{00000000-0005-0000-0000-00003C060000}"/>
    <cellStyle name="Normal 2 2 5 2 2 2" xfId="1548" xr:uid="{00000000-0005-0000-0000-00003D060000}"/>
    <cellStyle name="Normal 2 2 5 2 3" xfId="856" xr:uid="{00000000-0005-0000-0000-00003E060000}"/>
    <cellStyle name="Normal 2 2 5 2 3 2" xfId="1804" xr:uid="{00000000-0005-0000-0000-00003F060000}"/>
    <cellStyle name="Normal 2 2 5 2 4" xfId="1285" xr:uid="{00000000-0005-0000-0000-000040060000}"/>
    <cellStyle name="Normal 2 2 5 3" xfId="449" xr:uid="{00000000-0005-0000-0000-000041060000}"/>
    <cellStyle name="Normal 2 2 5 3 2" xfId="968" xr:uid="{00000000-0005-0000-0000-000042060000}"/>
    <cellStyle name="Normal 2 2 5 3 2 2" xfId="1911" xr:uid="{00000000-0005-0000-0000-000043060000}"/>
    <cellStyle name="Normal 2 2 5 3 3" xfId="1426" xr:uid="{00000000-0005-0000-0000-000044060000}"/>
    <cellStyle name="Normal 2 2 5 4" xfId="734" xr:uid="{00000000-0005-0000-0000-000045060000}"/>
    <cellStyle name="Normal 2 2 5 4 2" xfId="1682" xr:uid="{00000000-0005-0000-0000-000046060000}"/>
    <cellStyle name="Normal 2 2 5 5" xfId="1163" xr:uid="{00000000-0005-0000-0000-000047060000}"/>
    <cellStyle name="Normal 2 2 5 6" xfId="2136" xr:uid="{00000000-0005-0000-0000-000048060000}"/>
    <cellStyle name="Normal 2 2 5 7" xfId="2280" xr:uid="{00000000-0005-0000-0000-000049060000}"/>
    <cellStyle name="Normal 2 2 5 8" xfId="2422" xr:uid="{00000000-0005-0000-0000-00004A060000}"/>
    <cellStyle name="Normal 2 2 6" xfId="928" xr:uid="{00000000-0005-0000-0000-00004B060000}"/>
    <cellStyle name="Normal 2 2 6 2" xfId="1874" xr:uid="{00000000-0005-0000-0000-00004C060000}"/>
    <cellStyle name="Normal 2 3" xfId="31" xr:uid="{00000000-0005-0000-0000-00004D060000}"/>
    <cellStyle name="Normal 2 3 10" xfId="2301" xr:uid="{00000000-0005-0000-0000-00004E060000}"/>
    <cellStyle name="Normal 2 3 2" xfId="100" xr:uid="{00000000-0005-0000-0000-00004F060000}"/>
    <cellStyle name="Normal 2 3 2 2" xfId="182" xr:uid="{00000000-0005-0000-0000-000050060000}"/>
    <cellStyle name="Normal 2 3 2 2 2" xfId="310" xr:uid="{00000000-0005-0000-0000-000051060000}"/>
    <cellStyle name="Normal 2 3 2 2 2 2" xfId="599" xr:uid="{00000000-0005-0000-0000-000052060000}"/>
    <cellStyle name="Normal 2 3 2 2 2 2 2" xfId="1575" xr:uid="{00000000-0005-0000-0000-000053060000}"/>
    <cellStyle name="Normal 2 3 2 2 2 3" xfId="883" xr:uid="{00000000-0005-0000-0000-000054060000}"/>
    <cellStyle name="Normal 2 3 2 2 2 3 2" xfId="1831" xr:uid="{00000000-0005-0000-0000-000055060000}"/>
    <cellStyle name="Normal 2 3 2 2 2 4" xfId="1312" xr:uid="{00000000-0005-0000-0000-000056060000}"/>
    <cellStyle name="Normal 2 3 2 2 3" xfId="477" xr:uid="{00000000-0005-0000-0000-000057060000}"/>
    <cellStyle name="Normal 2 3 2 2 3 2" xfId="1453" xr:uid="{00000000-0005-0000-0000-000058060000}"/>
    <cellStyle name="Normal 2 3 2 2 4" xfId="761" xr:uid="{00000000-0005-0000-0000-000059060000}"/>
    <cellStyle name="Normal 2 3 2 2 4 2" xfId="1709" xr:uid="{00000000-0005-0000-0000-00005A060000}"/>
    <cellStyle name="Normal 2 3 2 2 5" xfId="1190" xr:uid="{00000000-0005-0000-0000-00005B060000}"/>
    <cellStyle name="Normal 2 3 2 3" xfId="255" xr:uid="{00000000-0005-0000-0000-00005C060000}"/>
    <cellStyle name="Normal 2 3 2 3 2" xfId="545" xr:uid="{00000000-0005-0000-0000-00005D060000}"/>
    <cellStyle name="Normal 2 3 2 3 2 2" xfId="1521" xr:uid="{00000000-0005-0000-0000-00005E060000}"/>
    <cellStyle name="Normal 2 3 2 3 3" xfId="829" xr:uid="{00000000-0005-0000-0000-00005F060000}"/>
    <cellStyle name="Normal 2 3 2 3 3 2" xfId="1777" xr:uid="{00000000-0005-0000-0000-000060060000}"/>
    <cellStyle name="Normal 2 3 2 3 4" xfId="1258" xr:uid="{00000000-0005-0000-0000-000061060000}"/>
    <cellStyle name="Normal 2 3 2 4" xfId="422" xr:uid="{00000000-0005-0000-0000-000062060000}"/>
    <cellStyle name="Normal 2 3 2 4 2" xfId="996" xr:uid="{00000000-0005-0000-0000-000063060000}"/>
    <cellStyle name="Normal 2 3 2 4 2 2" xfId="1938" xr:uid="{00000000-0005-0000-0000-000064060000}"/>
    <cellStyle name="Normal 2 3 2 4 3" xfId="1399" xr:uid="{00000000-0005-0000-0000-000065060000}"/>
    <cellStyle name="Normal 2 3 2 5" xfId="707" xr:uid="{00000000-0005-0000-0000-000066060000}"/>
    <cellStyle name="Normal 2 3 2 5 2" xfId="1655" xr:uid="{00000000-0005-0000-0000-000067060000}"/>
    <cellStyle name="Normal 2 3 2 6" xfId="1136" xr:uid="{00000000-0005-0000-0000-000068060000}"/>
    <cellStyle name="Normal 2 3 2 7" xfId="2078" xr:uid="{00000000-0005-0000-0000-000069060000}"/>
    <cellStyle name="Normal 2 3 2 8" xfId="2225" xr:uid="{00000000-0005-0000-0000-00006A060000}"/>
    <cellStyle name="Normal 2 3 2 9" xfId="2367" xr:uid="{00000000-0005-0000-0000-00006B060000}"/>
    <cellStyle name="Normal 2 3 3" xfId="147" xr:uid="{00000000-0005-0000-0000-00006C060000}"/>
    <cellStyle name="Normal 2 3 3 2" xfId="284" xr:uid="{00000000-0005-0000-0000-00006D060000}"/>
    <cellStyle name="Normal 2 3 3 2 2" xfId="573" xr:uid="{00000000-0005-0000-0000-00006E060000}"/>
    <cellStyle name="Normal 2 3 3 2 2 2" xfId="1549" xr:uid="{00000000-0005-0000-0000-00006F060000}"/>
    <cellStyle name="Normal 2 3 3 2 3" xfId="857" xr:uid="{00000000-0005-0000-0000-000070060000}"/>
    <cellStyle name="Normal 2 3 3 2 3 2" xfId="1805" xr:uid="{00000000-0005-0000-0000-000071060000}"/>
    <cellStyle name="Normal 2 3 3 2 4" xfId="1286" xr:uid="{00000000-0005-0000-0000-000072060000}"/>
    <cellStyle name="Normal 2 3 3 3" xfId="450" xr:uid="{00000000-0005-0000-0000-000073060000}"/>
    <cellStyle name="Normal 2 3 3 3 2" xfId="1059" xr:uid="{00000000-0005-0000-0000-000074060000}"/>
    <cellStyle name="Normal 2 3 3 3 2 2" xfId="1988" xr:uid="{00000000-0005-0000-0000-000075060000}"/>
    <cellStyle name="Normal 2 3 3 3 3" xfId="1427" xr:uid="{00000000-0005-0000-0000-000076060000}"/>
    <cellStyle name="Normal 2 3 3 4" xfId="735" xr:uid="{00000000-0005-0000-0000-000077060000}"/>
    <cellStyle name="Normal 2 3 3 4 2" xfId="1683" xr:uid="{00000000-0005-0000-0000-000078060000}"/>
    <cellStyle name="Normal 2 3 3 5" xfId="1164" xr:uid="{00000000-0005-0000-0000-000079060000}"/>
    <cellStyle name="Normal 2 3 3 6" xfId="2079" xr:uid="{00000000-0005-0000-0000-00007A060000}"/>
    <cellStyle name="Normal 2 3 3 7" xfId="2226" xr:uid="{00000000-0005-0000-0000-00007B060000}"/>
    <cellStyle name="Normal 2 3 3 8" xfId="2368" xr:uid="{00000000-0005-0000-0000-00007C060000}"/>
    <cellStyle name="Normal 2 3 4" xfId="210" xr:uid="{00000000-0005-0000-0000-00007D060000}"/>
    <cellStyle name="Normal 2 3 4 2" xfId="502" xr:uid="{00000000-0005-0000-0000-00007E060000}"/>
    <cellStyle name="Normal 2 3 4 2 2" xfId="969" xr:uid="{00000000-0005-0000-0000-00007F060000}"/>
    <cellStyle name="Normal 2 3 4 2 2 2" xfId="1912" xr:uid="{00000000-0005-0000-0000-000080060000}"/>
    <cellStyle name="Normal 2 3 4 2 3" xfId="1478" xr:uid="{00000000-0005-0000-0000-000081060000}"/>
    <cellStyle name="Normal 2 3 4 3" xfId="786" xr:uid="{00000000-0005-0000-0000-000082060000}"/>
    <cellStyle name="Normal 2 3 4 3 2" xfId="1734" xr:uid="{00000000-0005-0000-0000-000083060000}"/>
    <cellStyle name="Normal 2 3 4 4" xfId="1215" xr:uid="{00000000-0005-0000-0000-000084060000}"/>
    <cellStyle name="Normal 2 3 4 5" xfId="2137" xr:uid="{00000000-0005-0000-0000-000085060000}"/>
    <cellStyle name="Normal 2 3 4 6" xfId="2281" xr:uid="{00000000-0005-0000-0000-000086060000}"/>
    <cellStyle name="Normal 2 3 4 7" xfId="2423" xr:uid="{00000000-0005-0000-0000-000087060000}"/>
    <cellStyle name="Normal 2 3 5" xfId="379" xr:uid="{00000000-0005-0000-0000-000088060000}"/>
    <cellStyle name="Normal 2 3 5 2" xfId="930" xr:uid="{00000000-0005-0000-0000-000089060000}"/>
    <cellStyle name="Normal 2 3 5 2 2" xfId="1876" xr:uid="{00000000-0005-0000-0000-00008A060000}"/>
    <cellStyle name="Normal 2 3 5 3" xfId="1356" xr:uid="{00000000-0005-0000-0000-00008B060000}"/>
    <cellStyle name="Normal 2 3 6" xfId="664" xr:uid="{00000000-0005-0000-0000-00008C060000}"/>
    <cellStyle name="Normal 2 3 6 2" xfId="1612" xr:uid="{00000000-0005-0000-0000-00008D060000}"/>
    <cellStyle name="Normal 2 3 7" xfId="1093" xr:uid="{00000000-0005-0000-0000-00008E060000}"/>
    <cellStyle name="Normal 2 3 8" xfId="2010" xr:uid="{00000000-0005-0000-0000-00008F060000}"/>
    <cellStyle name="Normal 2 3 9" xfId="2159" xr:uid="{00000000-0005-0000-0000-000090060000}"/>
    <cellStyle name="Normal 2 4" xfId="45" xr:uid="{00000000-0005-0000-0000-000091060000}"/>
    <cellStyle name="Normal 2 4 2" xfId="101" xr:uid="{00000000-0005-0000-0000-000092060000}"/>
    <cellStyle name="Normal 2 4 2 2" xfId="198" xr:uid="{00000000-0005-0000-0000-000093060000}"/>
    <cellStyle name="Normal 2 4 2 2 2" xfId="326" xr:uid="{00000000-0005-0000-0000-000094060000}"/>
    <cellStyle name="Normal 2 4 2 2 2 2" xfId="615" xr:uid="{00000000-0005-0000-0000-000095060000}"/>
    <cellStyle name="Normal 2 4 2 2 2 2 2" xfId="1591" xr:uid="{00000000-0005-0000-0000-000096060000}"/>
    <cellStyle name="Normal 2 4 2 2 2 3" xfId="899" xr:uid="{00000000-0005-0000-0000-000097060000}"/>
    <cellStyle name="Normal 2 4 2 2 2 3 2" xfId="1847" xr:uid="{00000000-0005-0000-0000-000098060000}"/>
    <cellStyle name="Normal 2 4 2 2 2 4" xfId="1328" xr:uid="{00000000-0005-0000-0000-000099060000}"/>
    <cellStyle name="Normal 2 4 2 2 3" xfId="493" xr:uid="{00000000-0005-0000-0000-00009A060000}"/>
    <cellStyle name="Normal 2 4 2 2 3 2" xfId="1469" xr:uid="{00000000-0005-0000-0000-00009B060000}"/>
    <cellStyle name="Normal 2 4 2 2 4" xfId="777" xr:uid="{00000000-0005-0000-0000-00009C060000}"/>
    <cellStyle name="Normal 2 4 2 2 4 2" xfId="1725" xr:uid="{00000000-0005-0000-0000-00009D060000}"/>
    <cellStyle name="Normal 2 4 2 2 5" xfId="1206" xr:uid="{00000000-0005-0000-0000-00009E060000}"/>
    <cellStyle name="Normal 2 4 2 3" xfId="256" xr:uid="{00000000-0005-0000-0000-00009F060000}"/>
    <cellStyle name="Normal 2 4 2 3 2" xfId="546" xr:uid="{00000000-0005-0000-0000-0000A0060000}"/>
    <cellStyle name="Normal 2 4 2 3 2 2" xfId="1522" xr:uid="{00000000-0005-0000-0000-0000A1060000}"/>
    <cellStyle name="Normal 2 4 2 3 3" xfId="830" xr:uid="{00000000-0005-0000-0000-0000A2060000}"/>
    <cellStyle name="Normal 2 4 2 3 3 2" xfId="1778" xr:uid="{00000000-0005-0000-0000-0000A3060000}"/>
    <cellStyle name="Normal 2 4 2 3 4" xfId="1259" xr:uid="{00000000-0005-0000-0000-0000A4060000}"/>
    <cellStyle name="Normal 2 4 2 4" xfId="423" xr:uid="{00000000-0005-0000-0000-0000A5060000}"/>
    <cellStyle name="Normal 2 4 2 4 2" xfId="1012" xr:uid="{00000000-0005-0000-0000-0000A6060000}"/>
    <cellStyle name="Normal 2 4 2 4 2 2" xfId="1954" xr:uid="{00000000-0005-0000-0000-0000A7060000}"/>
    <cellStyle name="Normal 2 4 2 4 3" xfId="1400" xr:uid="{00000000-0005-0000-0000-0000A8060000}"/>
    <cellStyle name="Normal 2 4 2 5" xfId="708" xr:uid="{00000000-0005-0000-0000-0000A9060000}"/>
    <cellStyle name="Normal 2 4 2 5 2" xfId="1656" xr:uid="{00000000-0005-0000-0000-0000AA060000}"/>
    <cellStyle name="Normal 2 4 2 6" xfId="1137" xr:uid="{00000000-0005-0000-0000-0000AB060000}"/>
    <cellStyle name="Normal 2 4 2 7" xfId="2080" xr:uid="{00000000-0005-0000-0000-0000AC060000}"/>
    <cellStyle name="Normal 2 4 2 8" xfId="2227" xr:uid="{00000000-0005-0000-0000-0000AD060000}"/>
    <cellStyle name="Normal 2 4 2 9" xfId="2369" xr:uid="{00000000-0005-0000-0000-0000AE060000}"/>
    <cellStyle name="Normal 2 4 3" xfId="168" xr:uid="{00000000-0005-0000-0000-0000AF060000}"/>
    <cellStyle name="Normal 2 4 3 2" xfId="300" xr:uid="{00000000-0005-0000-0000-0000B0060000}"/>
    <cellStyle name="Normal 2 4 3 2 2" xfId="589" xr:uid="{00000000-0005-0000-0000-0000B1060000}"/>
    <cellStyle name="Normal 2 4 3 2 2 2" xfId="1565" xr:uid="{00000000-0005-0000-0000-0000B2060000}"/>
    <cellStyle name="Normal 2 4 3 2 3" xfId="873" xr:uid="{00000000-0005-0000-0000-0000B3060000}"/>
    <cellStyle name="Normal 2 4 3 2 3 2" xfId="1821" xr:uid="{00000000-0005-0000-0000-0000B4060000}"/>
    <cellStyle name="Normal 2 4 3 2 4" xfId="1302" xr:uid="{00000000-0005-0000-0000-0000B5060000}"/>
    <cellStyle name="Normal 2 4 3 3" xfId="466" xr:uid="{00000000-0005-0000-0000-0000B6060000}"/>
    <cellStyle name="Normal 2 4 3 3 2" xfId="1060" xr:uid="{00000000-0005-0000-0000-0000B7060000}"/>
    <cellStyle name="Normal 2 4 3 3 3" xfId="1443" xr:uid="{00000000-0005-0000-0000-0000B8060000}"/>
    <cellStyle name="Normal 2 4 3 4" xfId="751" xr:uid="{00000000-0005-0000-0000-0000B9060000}"/>
    <cellStyle name="Normal 2 4 3 4 2" xfId="1699" xr:uid="{00000000-0005-0000-0000-0000BA060000}"/>
    <cellStyle name="Normal 2 4 3 5" xfId="1180" xr:uid="{00000000-0005-0000-0000-0000BB060000}"/>
    <cellStyle name="Normal 2 4 4" xfId="366" xr:uid="{00000000-0005-0000-0000-0000BC060000}"/>
    <cellStyle name="Normal 2 4 4 2" xfId="985" xr:uid="{00000000-0005-0000-0000-0000BD060000}"/>
    <cellStyle name="Normal 2 4 4 2 2" xfId="1928" xr:uid="{00000000-0005-0000-0000-0000BE060000}"/>
    <cellStyle name="Normal 2 4 4 3" xfId="915" xr:uid="{00000000-0005-0000-0000-0000BF060000}"/>
    <cellStyle name="Normal 2 4 4 3 2" xfId="1863" xr:uid="{00000000-0005-0000-0000-0000C0060000}"/>
    <cellStyle name="Normal 2 4 4 4" xfId="1344" xr:uid="{00000000-0005-0000-0000-0000C1060000}"/>
    <cellStyle name="Normal 2 4 4 5" xfId="2138" xr:uid="{00000000-0005-0000-0000-0000C2060000}"/>
    <cellStyle name="Normal 2 4 4 6" xfId="2282" xr:uid="{00000000-0005-0000-0000-0000C3060000}"/>
    <cellStyle name="Normal 2 4 4 7" xfId="2424" xr:uid="{00000000-0005-0000-0000-0000C4060000}"/>
    <cellStyle name="Normal 2 4 5" xfId="931" xr:uid="{00000000-0005-0000-0000-0000C5060000}"/>
    <cellStyle name="Normal 2 4 5 2" xfId="1877" xr:uid="{00000000-0005-0000-0000-0000C6060000}"/>
    <cellStyle name="Normal 2 5" xfId="119" xr:uid="{00000000-0005-0000-0000-0000C7060000}"/>
    <cellStyle name="Normal 2 5 2" xfId="267" xr:uid="{00000000-0005-0000-0000-0000C8060000}"/>
    <cellStyle name="Normal 2 5 2 2" xfId="556" xr:uid="{00000000-0005-0000-0000-0000C9060000}"/>
    <cellStyle name="Normal 2 5 2 2 2" xfId="1055" xr:uid="{00000000-0005-0000-0000-0000CA060000}"/>
    <cellStyle name="Normal 2 5 2 2 2 2" xfId="1984" xr:uid="{00000000-0005-0000-0000-0000CB060000}"/>
    <cellStyle name="Normal 2 5 2 2 3" xfId="1532" xr:uid="{00000000-0005-0000-0000-0000CC060000}"/>
    <cellStyle name="Normal 2 5 2 3" xfId="840" xr:uid="{00000000-0005-0000-0000-0000CD060000}"/>
    <cellStyle name="Normal 2 5 2 3 2" xfId="1788" xr:uid="{00000000-0005-0000-0000-0000CE060000}"/>
    <cellStyle name="Normal 2 5 2 4" xfId="1269" xr:uid="{00000000-0005-0000-0000-0000CF060000}"/>
    <cellStyle name="Normal 2 5 2 5" xfId="2139" xr:uid="{00000000-0005-0000-0000-0000D0060000}"/>
    <cellStyle name="Normal 2 5 2 6" xfId="2283" xr:uid="{00000000-0005-0000-0000-0000D1060000}"/>
    <cellStyle name="Normal 2 5 2 7" xfId="2425" xr:uid="{00000000-0005-0000-0000-0000D2060000}"/>
    <cellStyle name="Normal 2 5 3" xfId="367" xr:uid="{00000000-0005-0000-0000-0000D3060000}"/>
    <cellStyle name="Normal 2 5 3 2" xfId="1072" xr:uid="{00000000-0005-0000-0000-0000D4060000}"/>
    <cellStyle name="Normal 2 5 3 2 2" xfId="1998" xr:uid="{00000000-0005-0000-0000-0000D5060000}"/>
    <cellStyle name="Normal 2 5 3 3" xfId="916" xr:uid="{00000000-0005-0000-0000-0000D6060000}"/>
    <cellStyle name="Normal 2 5 3 3 2" xfId="1864" xr:uid="{00000000-0005-0000-0000-0000D7060000}"/>
    <cellStyle name="Normal 2 5 3 4" xfId="1345" xr:uid="{00000000-0005-0000-0000-0000D8060000}"/>
    <cellStyle name="Normal 2 5 3 5" xfId="2140" xr:uid="{00000000-0005-0000-0000-0000D9060000}"/>
    <cellStyle name="Normal 2 5 3 6" xfId="2284" xr:uid="{00000000-0005-0000-0000-0000DA060000}"/>
    <cellStyle name="Normal 2 5 3 7" xfId="2426" xr:uid="{00000000-0005-0000-0000-0000DB060000}"/>
    <cellStyle name="Normal 2 5 4" xfId="433" xr:uid="{00000000-0005-0000-0000-0000DC060000}"/>
    <cellStyle name="Normal 2 5 4 2" xfId="950" xr:uid="{00000000-0005-0000-0000-0000DD060000}"/>
    <cellStyle name="Normal 2 5 4 2 2" xfId="1896" xr:uid="{00000000-0005-0000-0000-0000DE060000}"/>
    <cellStyle name="Normal 2 5 4 3" xfId="1410" xr:uid="{00000000-0005-0000-0000-0000DF060000}"/>
    <cellStyle name="Normal 2 5 5" xfId="718" xr:uid="{00000000-0005-0000-0000-0000E0060000}"/>
    <cellStyle name="Normal 2 5 5 2" xfId="1666" xr:uid="{00000000-0005-0000-0000-0000E1060000}"/>
    <cellStyle name="Normal 2 5 6" xfId="1147" xr:uid="{00000000-0005-0000-0000-0000E2060000}"/>
    <cellStyle name="Normal 2 5 7" xfId="2038" xr:uid="{00000000-0005-0000-0000-0000E3060000}"/>
    <cellStyle name="Normal 2 5 8" xfId="2186" xr:uid="{00000000-0005-0000-0000-0000E4060000}"/>
    <cellStyle name="Normal 2 5 9" xfId="2328" xr:uid="{00000000-0005-0000-0000-0000E5060000}"/>
    <cellStyle name="Normal 2 6" xfId="209" xr:uid="{00000000-0005-0000-0000-0000E6060000}"/>
    <cellStyle name="Normal 2 6 2" xfId="501" xr:uid="{00000000-0005-0000-0000-0000E7060000}"/>
    <cellStyle name="Normal 2 6 2 2" xfId="1477" xr:uid="{00000000-0005-0000-0000-0000E8060000}"/>
    <cellStyle name="Normal 2 6 3" xfId="785" xr:uid="{00000000-0005-0000-0000-0000E9060000}"/>
    <cellStyle name="Normal 2 6 3 2" xfId="1733" xr:uid="{00000000-0005-0000-0000-0000EA060000}"/>
    <cellStyle name="Normal 2 6 4" xfId="1214" xr:uid="{00000000-0005-0000-0000-0000EB060000}"/>
    <cellStyle name="Normal 2 7" xfId="378" xr:uid="{00000000-0005-0000-0000-0000EC060000}"/>
    <cellStyle name="Normal 2 7 2" xfId="1355" xr:uid="{00000000-0005-0000-0000-0000ED060000}"/>
    <cellStyle name="Normal 2 8" xfId="663" xr:uid="{00000000-0005-0000-0000-0000EE060000}"/>
    <cellStyle name="Normal 2 8 2" xfId="1611" xr:uid="{00000000-0005-0000-0000-0000EF060000}"/>
    <cellStyle name="Normal 2 9" xfId="1092" xr:uid="{00000000-0005-0000-0000-0000F0060000}"/>
    <cellStyle name="Normal 20" xfId="85" xr:uid="{00000000-0005-0000-0000-0000F1060000}"/>
    <cellStyle name="Normal 20 2" xfId="368" xr:uid="{00000000-0005-0000-0000-0000F2060000}"/>
    <cellStyle name="Normal 20 3" xfId="967" xr:uid="{00000000-0005-0000-0000-0000F3060000}"/>
    <cellStyle name="Normal 21" xfId="102" xr:uid="{00000000-0005-0000-0000-0000F4060000}"/>
    <cellStyle name="Normal 21 2" xfId="180" xr:uid="{00000000-0005-0000-0000-0000F5060000}"/>
    <cellStyle name="Normal 21 2 2" xfId="475" xr:uid="{00000000-0005-0000-0000-0000F6060000}"/>
    <cellStyle name="Normal 21 3" xfId="257" xr:uid="{00000000-0005-0000-0000-0000F7060000}"/>
    <cellStyle name="Normal 22" xfId="103" xr:uid="{00000000-0005-0000-0000-0000F8060000}"/>
    <cellStyle name="Normal 22 2" xfId="205" xr:uid="{00000000-0005-0000-0000-0000F9060000}"/>
    <cellStyle name="Normal 22 2 2" xfId="333" xr:uid="{00000000-0005-0000-0000-0000FA060000}"/>
    <cellStyle name="Normal 22 2 2 2" xfId="622" xr:uid="{00000000-0005-0000-0000-0000FB060000}"/>
    <cellStyle name="Normal 22 2 2 2 2" xfId="1598" xr:uid="{00000000-0005-0000-0000-0000FC060000}"/>
    <cellStyle name="Normal 22 2 2 3" xfId="906" xr:uid="{00000000-0005-0000-0000-0000FD060000}"/>
    <cellStyle name="Normal 22 2 2 3 2" xfId="1854" xr:uid="{00000000-0005-0000-0000-0000FE060000}"/>
    <cellStyle name="Normal 22 2 2 4" xfId="1335" xr:uid="{00000000-0005-0000-0000-0000FF060000}"/>
    <cellStyle name="Normal 22 2 3" xfId="500" xr:uid="{00000000-0005-0000-0000-000000070000}"/>
    <cellStyle name="Normal 22 2 3 2" xfId="1476" xr:uid="{00000000-0005-0000-0000-000001070000}"/>
    <cellStyle name="Normal 22 2 4" xfId="784" xr:uid="{00000000-0005-0000-0000-000002070000}"/>
    <cellStyle name="Normal 22 2 4 2" xfId="1732" xr:uid="{00000000-0005-0000-0000-000003070000}"/>
    <cellStyle name="Normal 22 2 5" xfId="1213" xr:uid="{00000000-0005-0000-0000-000004070000}"/>
    <cellStyle name="Normal 22 3" xfId="258" xr:uid="{00000000-0005-0000-0000-000005070000}"/>
    <cellStyle name="Normal 22 3 2" xfId="547" xr:uid="{00000000-0005-0000-0000-000006070000}"/>
    <cellStyle name="Normal 22 3 2 2" xfId="1523" xr:uid="{00000000-0005-0000-0000-000007070000}"/>
    <cellStyle name="Normal 22 3 3" xfId="831" xr:uid="{00000000-0005-0000-0000-000008070000}"/>
    <cellStyle name="Normal 22 3 3 2" xfId="1779" xr:uid="{00000000-0005-0000-0000-000009070000}"/>
    <cellStyle name="Normal 22 3 4" xfId="1260" xr:uid="{00000000-0005-0000-0000-00000A070000}"/>
    <cellStyle name="Normal 22 4" xfId="424" xr:uid="{00000000-0005-0000-0000-00000B070000}"/>
    <cellStyle name="Normal 22 4 2" xfId="1019" xr:uid="{00000000-0005-0000-0000-00000C070000}"/>
    <cellStyle name="Normal 22 4 2 2" xfId="1961" xr:uid="{00000000-0005-0000-0000-00000D070000}"/>
    <cellStyle name="Normal 22 4 3" xfId="1401" xr:uid="{00000000-0005-0000-0000-00000E070000}"/>
    <cellStyle name="Normal 22 5" xfId="709" xr:uid="{00000000-0005-0000-0000-00000F070000}"/>
    <cellStyle name="Normal 22 5 2" xfId="1657" xr:uid="{00000000-0005-0000-0000-000010070000}"/>
    <cellStyle name="Normal 22 6" xfId="1138" xr:uid="{00000000-0005-0000-0000-000011070000}"/>
    <cellStyle name="Normal 22 7" xfId="2036" xr:uid="{00000000-0005-0000-0000-000012070000}"/>
    <cellStyle name="Normal 22 8" xfId="2184" xr:uid="{00000000-0005-0000-0000-000013070000}"/>
    <cellStyle name="Normal 22 9" xfId="2326" xr:uid="{00000000-0005-0000-0000-000014070000}"/>
    <cellStyle name="Normal 23" xfId="120" xr:uid="{00000000-0005-0000-0000-000015070000}"/>
    <cellStyle name="Normal 23 2" xfId="268" xr:uid="{00000000-0005-0000-0000-000016070000}"/>
    <cellStyle name="Normal 23 2 2" xfId="557" xr:uid="{00000000-0005-0000-0000-000017070000}"/>
    <cellStyle name="Normal 23 2 2 2" xfId="1533" xr:uid="{00000000-0005-0000-0000-000018070000}"/>
    <cellStyle name="Normal 23 2 3" xfId="841" xr:uid="{00000000-0005-0000-0000-000019070000}"/>
    <cellStyle name="Normal 23 2 3 2" xfId="1789" xr:uid="{00000000-0005-0000-0000-00001A070000}"/>
    <cellStyle name="Normal 23 2 4" xfId="1270" xr:uid="{00000000-0005-0000-0000-00001B070000}"/>
    <cellStyle name="Normal 23 3" xfId="434" xr:uid="{00000000-0005-0000-0000-00001C070000}"/>
    <cellStyle name="Normal 23 3 2" xfId="1020" xr:uid="{00000000-0005-0000-0000-00001D070000}"/>
    <cellStyle name="Normal 23 3 3" xfId="1411" xr:uid="{00000000-0005-0000-0000-00001E070000}"/>
    <cellStyle name="Normal 23 4" xfId="719" xr:uid="{00000000-0005-0000-0000-00001F070000}"/>
    <cellStyle name="Normal 23 4 2" xfId="1667" xr:uid="{00000000-0005-0000-0000-000020070000}"/>
    <cellStyle name="Normal 23 5" xfId="1148" xr:uid="{00000000-0005-0000-0000-000021070000}"/>
    <cellStyle name="Normal 24" xfId="121" xr:uid="{00000000-0005-0000-0000-000022070000}"/>
    <cellStyle name="Normal 24 2" xfId="269" xr:uid="{00000000-0005-0000-0000-000023070000}"/>
    <cellStyle name="Normal 24 2 2" xfId="558" xr:uid="{00000000-0005-0000-0000-000024070000}"/>
    <cellStyle name="Normal 24 2 2 2" xfId="1534" xr:uid="{00000000-0005-0000-0000-000025070000}"/>
    <cellStyle name="Normal 24 2 3" xfId="842" xr:uid="{00000000-0005-0000-0000-000026070000}"/>
    <cellStyle name="Normal 24 2 3 2" xfId="1790" xr:uid="{00000000-0005-0000-0000-000027070000}"/>
    <cellStyle name="Normal 24 2 4" xfId="1271" xr:uid="{00000000-0005-0000-0000-000028070000}"/>
    <cellStyle name="Normal 24 3" xfId="435" xr:uid="{00000000-0005-0000-0000-000029070000}"/>
    <cellStyle name="Normal 24 3 2" xfId="1021" xr:uid="{00000000-0005-0000-0000-00002A070000}"/>
    <cellStyle name="Normal 24 3 3" xfId="1412" xr:uid="{00000000-0005-0000-0000-00002B070000}"/>
    <cellStyle name="Normal 24 4" xfId="720" xr:uid="{00000000-0005-0000-0000-00002C070000}"/>
    <cellStyle name="Normal 24 4 2" xfId="1668" xr:uid="{00000000-0005-0000-0000-00002D070000}"/>
    <cellStyle name="Normal 24 5" xfId="1149" xr:uid="{00000000-0005-0000-0000-00002E070000}"/>
    <cellStyle name="Normal 25" xfId="141" xr:uid="{00000000-0005-0000-0000-00002F070000}"/>
    <cellStyle name="Normal 25 2" xfId="377" xr:uid="{00000000-0005-0000-0000-000030070000}"/>
    <cellStyle name="Normal 25 2 2" xfId="925" xr:uid="{00000000-0005-0000-0000-000031070000}"/>
    <cellStyle name="Normal 25 2 2 2" xfId="1873" xr:uid="{00000000-0005-0000-0000-000032070000}"/>
    <cellStyle name="Normal 25 2 3" xfId="1354" xr:uid="{00000000-0005-0000-0000-000033070000}"/>
    <cellStyle name="Normal 25 3" xfId="1022" xr:uid="{00000000-0005-0000-0000-000034070000}"/>
    <cellStyle name="Normal 26" xfId="179" xr:uid="{00000000-0005-0000-0000-000035070000}"/>
    <cellStyle name="Normal 26 2" xfId="1023" xr:uid="{00000000-0005-0000-0000-000036070000}"/>
    <cellStyle name="Normal 27" xfId="207" xr:uid="{00000000-0005-0000-0000-000037070000}"/>
    <cellStyle name="Normal 27 2" xfId="1024" xr:uid="{00000000-0005-0000-0000-000038070000}"/>
    <cellStyle name="Normal 28" xfId="152" xr:uid="{00000000-0005-0000-0000-000039070000}"/>
    <cellStyle name="Normal 28 2" xfId="1025" xr:uid="{00000000-0005-0000-0000-00003A070000}"/>
    <cellStyle name="Normal 29" xfId="175" xr:uid="{00000000-0005-0000-0000-00003B070000}"/>
    <cellStyle name="Normal 29 2" xfId="1026" xr:uid="{00000000-0005-0000-0000-00003C070000}"/>
    <cellStyle name="Normal 3" xfId="11" xr:uid="{00000000-0005-0000-0000-00003D070000}"/>
    <cellStyle name="Normal 3 2" xfId="16" xr:uid="{00000000-0005-0000-0000-00003E070000}"/>
    <cellStyle name="Normal 3 2 2" xfId="23" xr:uid="{00000000-0005-0000-0000-00003F070000}"/>
    <cellStyle name="Normal 3 2 2 2" xfId="46" xr:uid="{00000000-0005-0000-0000-000040070000}"/>
    <cellStyle name="Normal 3 3" xfId="72" xr:uid="{00000000-0005-0000-0000-000041070000}"/>
    <cellStyle name="Normal 3 3 10" xfId="2320" xr:uid="{00000000-0005-0000-0000-000042070000}"/>
    <cellStyle name="Normal 3 3 2" xfId="104" xr:uid="{00000000-0005-0000-0000-000043070000}"/>
    <cellStyle name="Normal 3 3 2 2" xfId="199" xr:uid="{00000000-0005-0000-0000-000044070000}"/>
    <cellStyle name="Normal 3 3 2 2 2" xfId="327" xr:uid="{00000000-0005-0000-0000-000045070000}"/>
    <cellStyle name="Normal 3 3 2 2 2 2" xfId="616" xr:uid="{00000000-0005-0000-0000-000046070000}"/>
    <cellStyle name="Normal 3 3 2 2 2 2 2" xfId="1592" xr:uid="{00000000-0005-0000-0000-000047070000}"/>
    <cellStyle name="Normal 3 3 2 2 2 3" xfId="900" xr:uid="{00000000-0005-0000-0000-000048070000}"/>
    <cellStyle name="Normal 3 3 2 2 2 3 2" xfId="1848" xr:uid="{00000000-0005-0000-0000-000049070000}"/>
    <cellStyle name="Normal 3 3 2 2 2 4" xfId="1329" xr:uid="{00000000-0005-0000-0000-00004A070000}"/>
    <cellStyle name="Normal 3 3 2 2 3" xfId="494" xr:uid="{00000000-0005-0000-0000-00004B070000}"/>
    <cellStyle name="Normal 3 3 2 2 3 2" xfId="1470" xr:uid="{00000000-0005-0000-0000-00004C070000}"/>
    <cellStyle name="Normal 3 3 2 2 4" xfId="778" xr:uid="{00000000-0005-0000-0000-00004D070000}"/>
    <cellStyle name="Normal 3 3 2 2 4 2" xfId="1726" xr:uid="{00000000-0005-0000-0000-00004E070000}"/>
    <cellStyle name="Normal 3 3 2 2 5" xfId="1207" xr:uid="{00000000-0005-0000-0000-00004F070000}"/>
    <cellStyle name="Normal 3 3 2 3" xfId="259" xr:uid="{00000000-0005-0000-0000-000050070000}"/>
    <cellStyle name="Normal 3 3 2 3 2" xfId="548" xr:uid="{00000000-0005-0000-0000-000051070000}"/>
    <cellStyle name="Normal 3 3 2 3 2 2" xfId="1524" xr:uid="{00000000-0005-0000-0000-000052070000}"/>
    <cellStyle name="Normal 3 3 2 3 3" xfId="832" xr:uid="{00000000-0005-0000-0000-000053070000}"/>
    <cellStyle name="Normal 3 3 2 3 3 2" xfId="1780" xr:uid="{00000000-0005-0000-0000-000054070000}"/>
    <cellStyle name="Normal 3 3 2 3 4" xfId="1261" xr:uid="{00000000-0005-0000-0000-000055070000}"/>
    <cellStyle name="Normal 3 3 2 4" xfId="425" xr:uid="{00000000-0005-0000-0000-000056070000}"/>
    <cellStyle name="Normal 3 3 2 4 2" xfId="1013" xr:uid="{00000000-0005-0000-0000-000057070000}"/>
    <cellStyle name="Normal 3 3 2 4 2 2" xfId="1955" xr:uid="{00000000-0005-0000-0000-000058070000}"/>
    <cellStyle name="Normal 3 3 2 4 3" xfId="1402" xr:uid="{00000000-0005-0000-0000-000059070000}"/>
    <cellStyle name="Normal 3 3 2 5" xfId="710" xr:uid="{00000000-0005-0000-0000-00005A070000}"/>
    <cellStyle name="Normal 3 3 2 5 2" xfId="1658" xr:uid="{00000000-0005-0000-0000-00005B070000}"/>
    <cellStyle name="Normal 3 3 2 6" xfId="1139" xr:uid="{00000000-0005-0000-0000-00005C070000}"/>
    <cellStyle name="Normal 3 3 2 7" xfId="2081" xr:uid="{00000000-0005-0000-0000-00005D070000}"/>
    <cellStyle name="Normal 3 3 2 8" xfId="2228" xr:uid="{00000000-0005-0000-0000-00005E070000}"/>
    <cellStyle name="Normal 3 3 2 9" xfId="2370" xr:uid="{00000000-0005-0000-0000-00005F070000}"/>
    <cellStyle name="Normal 3 3 3" xfId="169" xr:uid="{00000000-0005-0000-0000-000060070000}"/>
    <cellStyle name="Normal 3 3 3 2" xfId="301" xr:uid="{00000000-0005-0000-0000-000061070000}"/>
    <cellStyle name="Normal 3 3 3 2 2" xfId="590" xr:uid="{00000000-0005-0000-0000-000062070000}"/>
    <cellStyle name="Normal 3 3 3 2 2 2" xfId="1566" xr:uid="{00000000-0005-0000-0000-000063070000}"/>
    <cellStyle name="Normal 3 3 3 2 3" xfId="874" xr:uid="{00000000-0005-0000-0000-000064070000}"/>
    <cellStyle name="Normal 3 3 3 2 3 2" xfId="1822" xr:uid="{00000000-0005-0000-0000-000065070000}"/>
    <cellStyle name="Normal 3 3 3 2 4" xfId="1303" xr:uid="{00000000-0005-0000-0000-000066070000}"/>
    <cellStyle name="Normal 3 3 3 3" xfId="467" xr:uid="{00000000-0005-0000-0000-000067070000}"/>
    <cellStyle name="Normal 3 3 3 3 2" xfId="1061" xr:uid="{00000000-0005-0000-0000-000068070000}"/>
    <cellStyle name="Normal 3 3 3 3 2 2" xfId="1989" xr:uid="{00000000-0005-0000-0000-000069070000}"/>
    <cellStyle name="Normal 3 3 3 3 3" xfId="1444" xr:uid="{00000000-0005-0000-0000-00006A070000}"/>
    <cellStyle name="Normal 3 3 3 4" xfId="752" xr:uid="{00000000-0005-0000-0000-00006B070000}"/>
    <cellStyle name="Normal 3 3 3 4 2" xfId="1700" xr:uid="{00000000-0005-0000-0000-00006C070000}"/>
    <cellStyle name="Normal 3 3 3 5" xfId="1181" xr:uid="{00000000-0005-0000-0000-00006D070000}"/>
    <cellStyle name="Normal 3 3 3 6" xfId="2082" xr:uid="{00000000-0005-0000-0000-00006E070000}"/>
    <cellStyle name="Normal 3 3 3 7" xfId="2229" xr:uid="{00000000-0005-0000-0000-00006F070000}"/>
    <cellStyle name="Normal 3 3 3 8" xfId="2371" xr:uid="{00000000-0005-0000-0000-000070070000}"/>
    <cellStyle name="Normal 3 3 4" xfId="236" xr:uid="{00000000-0005-0000-0000-000071070000}"/>
    <cellStyle name="Normal 3 3 4 2" xfId="527" xr:uid="{00000000-0005-0000-0000-000072070000}"/>
    <cellStyle name="Normal 3 3 4 2 2" xfId="986" xr:uid="{00000000-0005-0000-0000-000073070000}"/>
    <cellStyle name="Normal 3 3 4 2 2 2" xfId="1929" xr:uid="{00000000-0005-0000-0000-000074070000}"/>
    <cellStyle name="Normal 3 3 4 2 3" xfId="1503" xr:uid="{00000000-0005-0000-0000-000075070000}"/>
    <cellStyle name="Normal 3 3 4 3" xfId="811" xr:uid="{00000000-0005-0000-0000-000076070000}"/>
    <cellStyle name="Normal 3 3 4 3 2" xfId="1759" xr:uid="{00000000-0005-0000-0000-000077070000}"/>
    <cellStyle name="Normal 3 3 4 4" xfId="1240" xr:uid="{00000000-0005-0000-0000-000078070000}"/>
    <cellStyle name="Normal 3 3 4 5" xfId="2141" xr:uid="{00000000-0005-0000-0000-000079070000}"/>
    <cellStyle name="Normal 3 3 4 6" xfId="2285" xr:uid="{00000000-0005-0000-0000-00007A070000}"/>
    <cellStyle name="Normal 3 3 4 7" xfId="2427" xr:uid="{00000000-0005-0000-0000-00007B070000}"/>
    <cellStyle name="Normal 3 3 5" xfId="404" xr:uid="{00000000-0005-0000-0000-00007C070000}"/>
    <cellStyle name="Normal 3 3 5 2" xfId="933" xr:uid="{00000000-0005-0000-0000-00007D070000}"/>
    <cellStyle name="Normal 3 3 5 2 2" xfId="1879" xr:uid="{00000000-0005-0000-0000-00007E070000}"/>
    <cellStyle name="Normal 3 3 5 3" xfId="1381" xr:uid="{00000000-0005-0000-0000-00007F070000}"/>
    <cellStyle name="Normal 3 3 6" xfId="689" xr:uid="{00000000-0005-0000-0000-000080070000}"/>
    <cellStyle name="Normal 3 3 6 2" xfId="1637" xr:uid="{00000000-0005-0000-0000-000081070000}"/>
    <cellStyle name="Normal 3 3 7" xfId="1118" xr:uid="{00000000-0005-0000-0000-000082070000}"/>
    <cellStyle name="Normal 3 3 8" xfId="2030" xr:uid="{00000000-0005-0000-0000-000083070000}"/>
    <cellStyle name="Normal 3 3 9" xfId="2178" xr:uid="{00000000-0005-0000-0000-000084070000}"/>
    <cellStyle name="Normal 30" xfId="208" xr:uid="{00000000-0005-0000-0000-000085070000}"/>
    <cellStyle name="Normal 30 2" xfId="1027" xr:uid="{00000000-0005-0000-0000-000086070000}"/>
    <cellStyle name="Normal 31" xfId="171" xr:uid="{00000000-0005-0000-0000-000087070000}"/>
    <cellStyle name="Normal 31 2" xfId="1028" xr:uid="{00000000-0005-0000-0000-000088070000}"/>
    <cellStyle name="Normal 32" xfId="206" xr:uid="{00000000-0005-0000-0000-000089070000}"/>
    <cellStyle name="Normal 32 2" xfId="1029" xr:uid="{00000000-0005-0000-0000-00008A070000}"/>
    <cellStyle name="Normal 33" xfId="334" xr:uid="{00000000-0005-0000-0000-00008B070000}"/>
    <cellStyle name="Normal 33 2" xfId="1030" xr:uid="{00000000-0005-0000-0000-00008C070000}"/>
    <cellStyle name="Normal 33 3" xfId="907" xr:uid="{00000000-0005-0000-0000-00008D070000}"/>
    <cellStyle name="Normal 33 3 2" xfId="1855" xr:uid="{00000000-0005-0000-0000-00008E070000}"/>
    <cellStyle name="Normal 33 4" xfId="1336" xr:uid="{00000000-0005-0000-0000-00008F070000}"/>
    <cellStyle name="Normal 34" xfId="338" xr:uid="{00000000-0005-0000-0000-000090070000}"/>
    <cellStyle name="Normal 34 2" xfId="1081" xr:uid="{00000000-0005-0000-0000-000091070000}"/>
    <cellStyle name="Normal 35" xfId="339" xr:uid="{00000000-0005-0000-0000-000092070000}"/>
    <cellStyle name="Normal 35 2" xfId="1082" xr:uid="{00000000-0005-0000-0000-000093070000}"/>
    <cellStyle name="Normal 36" xfId="340" xr:uid="{00000000-0005-0000-0000-000094070000}"/>
    <cellStyle name="Normal 36 2" xfId="1083" xr:uid="{00000000-0005-0000-0000-000095070000}"/>
    <cellStyle name="Normal 37" xfId="341" xr:uid="{00000000-0005-0000-0000-000096070000}"/>
    <cellStyle name="Normal 37 2" xfId="1084" xr:uid="{00000000-0005-0000-0000-000097070000}"/>
    <cellStyle name="Normal 38" xfId="342" xr:uid="{00000000-0005-0000-0000-000098070000}"/>
    <cellStyle name="Normal 39" xfId="343" xr:uid="{00000000-0005-0000-0000-000099070000}"/>
    <cellStyle name="Normal 4" xfId="12" xr:uid="{00000000-0005-0000-0000-00009A070000}"/>
    <cellStyle name="Normal 4 2" xfId="13" xr:uid="{00000000-0005-0000-0000-00009B070000}"/>
    <cellStyle name="Normal 4 3" xfId="34" xr:uid="{00000000-0005-0000-0000-00009C070000}"/>
    <cellStyle name="Normal 4 3 2" xfId="139" xr:uid="{00000000-0005-0000-0000-00009D070000}"/>
    <cellStyle name="Normal 40" xfId="344" xr:uid="{00000000-0005-0000-0000-00009E070000}"/>
    <cellStyle name="Normal 41" xfId="345" xr:uid="{00000000-0005-0000-0000-00009F070000}"/>
    <cellStyle name="Normal 42" xfId="346" xr:uid="{00000000-0005-0000-0000-0000A0070000}"/>
    <cellStyle name="Normal 43" xfId="347" xr:uid="{00000000-0005-0000-0000-0000A1070000}"/>
    <cellStyle name="Normal 44" xfId="348" xr:uid="{00000000-0005-0000-0000-0000A2070000}"/>
    <cellStyle name="Normal 45" xfId="349" xr:uid="{00000000-0005-0000-0000-0000A3070000}"/>
    <cellStyle name="Normal 46" xfId="350" xr:uid="{00000000-0005-0000-0000-0000A4070000}"/>
    <cellStyle name="Normal 47" xfId="351" xr:uid="{00000000-0005-0000-0000-0000A5070000}"/>
    <cellStyle name="Normal 48" xfId="352" xr:uid="{00000000-0005-0000-0000-0000A6070000}"/>
    <cellStyle name="Normal 49" xfId="353" xr:uid="{00000000-0005-0000-0000-0000A7070000}"/>
    <cellStyle name="Normal 49 2" xfId="1031" xr:uid="{00000000-0005-0000-0000-0000A8070000}"/>
    <cellStyle name="Normal 49 2 2" xfId="1962" xr:uid="{00000000-0005-0000-0000-0000A9070000}"/>
    <cellStyle name="Normal 49 3" xfId="909" xr:uid="{00000000-0005-0000-0000-0000AA070000}"/>
    <cellStyle name="Normal 49 3 2" xfId="1857" xr:uid="{00000000-0005-0000-0000-0000AB070000}"/>
    <cellStyle name="Normal 49 4" xfId="1338" xr:uid="{00000000-0005-0000-0000-0000AC070000}"/>
    <cellStyle name="Normal 49 5" xfId="2083" xr:uid="{00000000-0005-0000-0000-0000AD070000}"/>
    <cellStyle name="Normal 49 6" xfId="2230" xr:uid="{00000000-0005-0000-0000-0000AE070000}"/>
    <cellStyle name="Normal 49 7" xfId="2372" xr:uid="{00000000-0005-0000-0000-0000AF070000}"/>
    <cellStyle name="Normal 5" xfId="14" xr:uid="{00000000-0005-0000-0000-0000B0070000}"/>
    <cellStyle name="Normal 5 2" xfId="73" xr:uid="{00000000-0005-0000-0000-0000B1070000}"/>
    <cellStyle name="Normal 50" xfId="354" xr:uid="{00000000-0005-0000-0000-0000B2070000}"/>
    <cellStyle name="Normal 50 2" xfId="1032" xr:uid="{00000000-0005-0000-0000-0000B3070000}"/>
    <cellStyle name="Normal 50 2 2" xfId="1963" xr:uid="{00000000-0005-0000-0000-0000B4070000}"/>
    <cellStyle name="Normal 50 3" xfId="910" xr:uid="{00000000-0005-0000-0000-0000B5070000}"/>
    <cellStyle name="Normal 50 3 2" xfId="1858" xr:uid="{00000000-0005-0000-0000-0000B6070000}"/>
    <cellStyle name="Normal 50 4" xfId="1339" xr:uid="{00000000-0005-0000-0000-0000B7070000}"/>
    <cellStyle name="Normal 50 5" xfId="2084" xr:uid="{00000000-0005-0000-0000-0000B8070000}"/>
    <cellStyle name="Normal 50 6" xfId="2231" xr:uid="{00000000-0005-0000-0000-0000B9070000}"/>
    <cellStyle name="Normal 50 7" xfId="2373" xr:uid="{00000000-0005-0000-0000-0000BA070000}"/>
    <cellStyle name="Normal 51" xfId="355" xr:uid="{00000000-0005-0000-0000-0000BB070000}"/>
    <cellStyle name="Normal 52" xfId="356" xr:uid="{00000000-0005-0000-0000-0000BC070000}"/>
    <cellStyle name="Normal 53" xfId="357" xr:uid="{00000000-0005-0000-0000-0000BD070000}"/>
    <cellStyle name="Normal 53 2" xfId="369" xr:uid="{00000000-0005-0000-0000-0000BE070000}"/>
    <cellStyle name="Normal 53 2 2" xfId="1071" xr:uid="{00000000-0005-0000-0000-0000BF070000}"/>
    <cellStyle name="Normal 53 2 2 2" xfId="1997" xr:uid="{00000000-0005-0000-0000-0000C0070000}"/>
    <cellStyle name="Normal 53 2 3" xfId="917" xr:uid="{00000000-0005-0000-0000-0000C1070000}"/>
    <cellStyle name="Normal 53 2 3 2" xfId="1865" xr:uid="{00000000-0005-0000-0000-0000C2070000}"/>
    <cellStyle name="Normal 53 2 4" xfId="1346" xr:uid="{00000000-0005-0000-0000-0000C3070000}"/>
    <cellStyle name="Normal 53 2 5" xfId="2142" xr:uid="{00000000-0005-0000-0000-0000C4070000}"/>
    <cellStyle name="Normal 53 2 6" xfId="2286" xr:uid="{00000000-0005-0000-0000-0000C5070000}"/>
    <cellStyle name="Normal 53 2 7" xfId="2428" xr:uid="{00000000-0005-0000-0000-0000C6070000}"/>
    <cellStyle name="Normal 53 3" xfId="1033" xr:uid="{00000000-0005-0000-0000-0000C7070000}"/>
    <cellStyle name="Normal 53 3 2" xfId="1964" xr:uid="{00000000-0005-0000-0000-0000C8070000}"/>
    <cellStyle name="Normal 53 4" xfId="911" xr:uid="{00000000-0005-0000-0000-0000C9070000}"/>
    <cellStyle name="Normal 53 4 2" xfId="1859" xr:uid="{00000000-0005-0000-0000-0000CA070000}"/>
    <cellStyle name="Normal 53 5" xfId="1340" xr:uid="{00000000-0005-0000-0000-0000CB070000}"/>
    <cellStyle name="Normal 53 6" xfId="2037" xr:uid="{00000000-0005-0000-0000-0000CC070000}"/>
    <cellStyle name="Normal 53 7" xfId="2185" xr:uid="{00000000-0005-0000-0000-0000CD070000}"/>
    <cellStyle name="Normal 53 8" xfId="2327" xr:uid="{00000000-0005-0000-0000-0000CE070000}"/>
    <cellStyle name="Normal 54" xfId="358" xr:uid="{00000000-0005-0000-0000-0000CF070000}"/>
    <cellStyle name="Normal 54 2" xfId="1070" xr:uid="{00000000-0005-0000-0000-0000D0070000}"/>
    <cellStyle name="Normal 54 2 2" xfId="1996" xr:uid="{00000000-0005-0000-0000-0000D1070000}"/>
    <cellStyle name="Normal 54 3" xfId="912" xr:uid="{00000000-0005-0000-0000-0000D2070000}"/>
    <cellStyle name="Normal 54 3 2" xfId="1860" xr:uid="{00000000-0005-0000-0000-0000D3070000}"/>
    <cellStyle name="Normal 54 4" xfId="1341" xr:uid="{00000000-0005-0000-0000-0000D4070000}"/>
    <cellStyle name="Normal 54 5" xfId="2085" xr:uid="{00000000-0005-0000-0000-0000D5070000}"/>
    <cellStyle name="Normal 54 6" xfId="2232" xr:uid="{00000000-0005-0000-0000-0000D6070000}"/>
    <cellStyle name="Normal 54 7" xfId="2374" xr:uid="{00000000-0005-0000-0000-0000D7070000}"/>
    <cellStyle name="Normal 55" xfId="373" xr:uid="{00000000-0005-0000-0000-0000D8070000}"/>
    <cellStyle name="Normal 55 2" xfId="1075" xr:uid="{00000000-0005-0000-0000-0000D9070000}"/>
    <cellStyle name="Normal 55 2 2" xfId="2001" xr:uid="{00000000-0005-0000-0000-0000DA070000}"/>
    <cellStyle name="Normal 55 3" xfId="921" xr:uid="{00000000-0005-0000-0000-0000DB070000}"/>
    <cellStyle name="Normal 55 3 2" xfId="1869" xr:uid="{00000000-0005-0000-0000-0000DC070000}"/>
    <cellStyle name="Normal 55 4" xfId="1350" xr:uid="{00000000-0005-0000-0000-0000DD070000}"/>
    <cellStyle name="Normal 55 5" xfId="2143" xr:uid="{00000000-0005-0000-0000-0000DE070000}"/>
    <cellStyle name="Normal 55 6" xfId="2287" xr:uid="{00000000-0005-0000-0000-0000DF070000}"/>
    <cellStyle name="Normal 55 7" xfId="2429" xr:uid="{00000000-0005-0000-0000-0000E0070000}"/>
    <cellStyle name="Normal 56" xfId="927" xr:uid="{00000000-0005-0000-0000-0000E1070000}"/>
    <cellStyle name="Normal 56 10" xfId="2478" xr:uid="{D2063FF6-938F-40EE-93E3-EE4BCAC3AE38}"/>
    <cellStyle name="Normal 56 2" xfId="1080" xr:uid="{00000000-0005-0000-0000-0000E2070000}"/>
    <cellStyle name="Normal 56 3" xfId="2144" xr:uid="{00000000-0005-0000-0000-0000E3070000}"/>
    <cellStyle name="Normal 56 4" xfId="2288" xr:uid="{00000000-0005-0000-0000-0000E4070000}"/>
    <cellStyle name="Normal 56 5" xfId="2430" xr:uid="{00000000-0005-0000-0000-0000E5070000}"/>
    <cellStyle name="Normal 56 6" xfId="2444" xr:uid="{00000000-0005-0000-0000-0000E6070000}"/>
    <cellStyle name="Normal 56 7" xfId="2446" xr:uid="{00000000-0005-0000-0000-0000E7070000}"/>
    <cellStyle name="Normal 56 8" xfId="2447" xr:uid="{00000000-0005-0000-0000-0000E8070000}"/>
    <cellStyle name="Normal 56 9" xfId="2460" xr:uid="{00000000-0005-0000-0000-0000E9070000}"/>
    <cellStyle name="Normal 57" xfId="1085" xr:uid="{00000000-0005-0000-0000-0000EA070000}"/>
    <cellStyle name="Normal 58" xfId="1090" xr:uid="{00000000-0005-0000-0000-0000EB070000}"/>
    <cellStyle name="Normal 58 2" xfId="2103" xr:uid="{00000000-0005-0000-0000-0000EC070000}"/>
    <cellStyle name="Normal 58 3" xfId="2248" xr:uid="{00000000-0005-0000-0000-0000ED070000}"/>
    <cellStyle name="Normal 58 4" xfId="2390" xr:uid="{00000000-0005-0000-0000-0000EE070000}"/>
    <cellStyle name="Normal 58 5" xfId="2443" xr:uid="{00000000-0005-0000-0000-0000EF070000}"/>
    <cellStyle name="Normal 58 6" xfId="2445" xr:uid="{00000000-0005-0000-0000-0000F0070000}"/>
    <cellStyle name="Normal 58 7" xfId="2455" xr:uid="{00000000-0005-0000-0000-0000F1070000}"/>
    <cellStyle name="Normal 58 8" xfId="2466" xr:uid="{00000000-0005-0000-0000-0000F2070000}"/>
    <cellStyle name="Normal 58 8 2" xfId="2471" xr:uid="{00000000-0005-0000-0000-0000F3070000}"/>
    <cellStyle name="Normal 58 9" xfId="2485" xr:uid="{FC1CA81F-F474-4EF6-999B-EB9DB97DE292}"/>
    <cellStyle name="Normal 59" xfId="2006" xr:uid="{00000000-0005-0000-0000-0000F4070000}"/>
    <cellStyle name="Normal 59 2" xfId="2486" xr:uid="{5391424B-02F6-42D4-83BB-2D7C10EDEAE7}"/>
    <cellStyle name="Normal 6" xfId="18" xr:uid="{00000000-0005-0000-0000-0000F5070000}"/>
    <cellStyle name="Normal 6 2" xfId="32" xr:uid="{00000000-0005-0000-0000-0000F6070000}"/>
    <cellStyle name="Normal 6 2 2" xfId="148" xr:uid="{00000000-0005-0000-0000-0000F7070000}"/>
    <cellStyle name="Normal 6 3" xfId="37" xr:uid="{00000000-0005-0000-0000-0000F8070000}"/>
    <cellStyle name="Normal 6 3 2" xfId="105" xr:uid="{00000000-0005-0000-0000-0000F9070000}"/>
    <cellStyle name="Normal 6 3 2 2" xfId="200" xr:uid="{00000000-0005-0000-0000-0000FA070000}"/>
    <cellStyle name="Normal 6 3 2 2 2" xfId="328" xr:uid="{00000000-0005-0000-0000-0000FB070000}"/>
    <cellStyle name="Normal 6 3 2 2 2 2" xfId="617" xr:uid="{00000000-0005-0000-0000-0000FC070000}"/>
    <cellStyle name="Normal 6 3 2 2 2 2 2" xfId="1593" xr:uid="{00000000-0005-0000-0000-0000FD070000}"/>
    <cellStyle name="Normal 6 3 2 2 2 3" xfId="901" xr:uid="{00000000-0005-0000-0000-0000FE070000}"/>
    <cellStyle name="Normal 6 3 2 2 2 3 2" xfId="1849" xr:uid="{00000000-0005-0000-0000-0000FF070000}"/>
    <cellStyle name="Normal 6 3 2 2 2 4" xfId="1330" xr:uid="{00000000-0005-0000-0000-000000080000}"/>
    <cellStyle name="Normal 6 3 2 2 3" xfId="495" xr:uid="{00000000-0005-0000-0000-000001080000}"/>
    <cellStyle name="Normal 6 3 2 2 3 2" xfId="1471" xr:uid="{00000000-0005-0000-0000-000002080000}"/>
    <cellStyle name="Normal 6 3 2 2 4" xfId="779" xr:uid="{00000000-0005-0000-0000-000003080000}"/>
    <cellStyle name="Normal 6 3 2 2 4 2" xfId="1727" xr:uid="{00000000-0005-0000-0000-000004080000}"/>
    <cellStyle name="Normal 6 3 2 2 5" xfId="1208" xr:uid="{00000000-0005-0000-0000-000005080000}"/>
    <cellStyle name="Normal 6 3 2 3" xfId="260" xr:uid="{00000000-0005-0000-0000-000006080000}"/>
    <cellStyle name="Normal 6 3 2 3 2" xfId="549" xr:uid="{00000000-0005-0000-0000-000007080000}"/>
    <cellStyle name="Normal 6 3 2 3 2 2" xfId="1525" xr:uid="{00000000-0005-0000-0000-000008080000}"/>
    <cellStyle name="Normal 6 3 2 3 3" xfId="833" xr:uid="{00000000-0005-0000-0000-000009080000}"/>
    <cellStyle name="Normal 6 3 2 3 3 2" xfId="1781" xr:uid="{00000000-0005-0000-0000-00000A080000}"/>
    <cellStyle name="Normal 6 3 2 3 4" xfId="1262" xr:uid="{00000000-0005-0000-0000-00000B080000}"/>
    <cellStyle name="Normal 6 3 2 4" xfId="426" xr:uid="{00000000-0005-0000-0000-00000C080000}"/>
    <cellStyle name="Normal 6 3 2 4 2" xfId="1014" xr:uid="{00000000-0005-0000-0000-00000D080000}"/>
    <cellStyle name="Normal 6 3 2 4 2 2" xfId="1956" xr:uid="{00000000-0005-0000-0000-00000E080000}"/>
    <cellStyle name="Normal 6 3 2 4 3" xfId="1403" xr:uid="{00000000-0005-0000-0000-00000F080000}"/>
    <cellStyle name="Normal 6 3 2 5" xfId="711" xr:uid="{00000000-0005-0000-0000-000010080000}"/>
    <cellStyle name="Normal 6 3 2 5 2" xfId="1659" xr:uid="{00000000-0005-0000-0000-000011080000}"/>
    <cellStyle name="Normal 6 3 2 6" xfId="1140" xr:uid="{00000000-0005-0000-0000-000012080000}"/>
    <cellStyle name="Normal 6 3 2 7" xfId="2086" xr:uid="{00000000-0005-0000-0000-000013080000}"/>
    <cellStyle name="Normal 6 3 2 8" xfId="2233" xr:uid="{00000000-0005-0000-0000-000014080000}"/>
    <cellStyle name="Normal 6 3 2 9" xfId="2375" xr:uid="{00000000-0005-0000-0000-000015080000}"/>
    <cellStyle name="Normal 6 3 3" xfId="170" xr:uid="{00000000-0005-0000-0000-000016080000}"/>
    <cellStyle name="Normal 6 3 3 2" xfId="302" xr:uid="{00000000-0005-0000-0000-000017080000}"/>
    <cellStyle name="Normal 6 3 3 2 2" xfId="591" xr:uid="{00000000-0005-0000-0000-000018080000}"/>
    <cellStyle name="Normal 6 3 3 2 2 2" xfId="1567" xr:uid="{00000000-0005-0000-0000-000019080000}"/>
    <cellStyle name="Normal 6 3 3 2 3" xfId="875" xr:uid="{00000000-0005-0000-0000-00001A080000}"/>
    <cellStyle name="Normal 6 3 3 2 3 2" xfId="1823" xr:uid="{00000000-0005-0000-0000-00001B080000}"/>
    <cellStyle name="Normal 6 3 3 2 4" xfId="1304" xr:uid="{00000000-0005-0000-0000-00001C080000}"/>
    <cellStyle name="Normal 6 3 3 3" xfId="468" xr:uid="{00000000-0005-0000-0000-00001D080000}"/>
    <cellStyle name="Normal 6 3 3 3 2" xfId="1062" xr:uid="{00000000-0005-0000-0000-00001E080000}"/>
    <cellStyle name="Normal 6 3 3 3 3" xfId="1445" xr:uid="{00000000-0005-0000-0000-00001F080000}"/>
    <cellStyle name="Normal 6 3 3 4" xfId="753" xr:uid="{00000000-0005-0000-0000-000020080000}"/>
    <cellStyle name="Normal 6 3 3 4 2" xfId="1701" xr:uid="{00000000-0005-0000-0000-000021080000}"/>
    <cellStyle name="Normal 6 3 3 5" xfId="1182" xr:uid="{00000000-0005-0000-0000-000022080000}"/>
    <cellStyle name="Normal 6 3 4" xfId="370" xr:uid="{00000000-0005-0000-0000-000023080000}"/>
    <cellStyle name="Normal 6 3 4 2" xfId="987" xr:uid="{00000000-0005-0000-0000-000024080000}"/>
    <cellStyle name="Normal 6 3 4 2 2" xfId="1930" xr:uid="{00000000-0005-0000-0000-000025080000}"/>
    <cellStyle name="Normal 6 3 4 3" xfId="918" xr:uid="{00000000-0005-0000-0000-000026080000}"/>
    <cellStyle name="Normal 6 3 4 3 2" xfId="1866" xr:uid="{00000000-0005-0000-0000-000027080000}"/>
    <cellStyle name="Normal 6 3 4 4" xfId="1347" xr:uid="{00000000-0005-0000-0000-000028080000}"/>
    <cellStyle name="Normal 6 3 4 5" xfId="2145" xr:uid="{00000000-0005-0000-0000-000029080000}"/>
    <cellStyle name="Normal 6 3 4 6" xfId="2289" xr:uid="{00000000-0005-0000-0000-00002A080000}"/>
    <cellStyle name="Normal 6 3 4 7" xfId="2431" xr:uid="{00000000-0005-0000-0000-00002B080000}"/>
    <cellStyle name="Normal 6 3 5" xfId="949" xr:uid="{00000000-0005-0000-0000-00002C080000}"/>
    <cellStyle name="Normal 6 3 5 2" xfId="1895" xr:uid="{00000000-0005-0000-0000-00002D080000}"/>
    <cellStyle name="Normal 6 3 6" xfId="2031" xr:uid="{00000000-0005-0000-0000-00002E080000}"/>
    <cellStyle name="Normal 6 3 7" xfId="2179" xr:uid="{00000000-0005-0000-0000-00002F080000}"/>
    <cellStyle name="Normal 6 3 8" xfId="2321" xr:uid="{00000000-0005-0000-0000-000030080000}"/>
    <cellStyle name="Normal 6 4" xfId="2475" xr:uid="{00000000-0005-0000-0000-000031080000}"/>
    <cellStyle name="Normal 60" xfId="2098" xr:uid="{00000000-0005-0000-0000-000032080000}"/>
    <cellStyle name="Normal 60 2" xfId="2480" xr:uid="{1043149C-5C05-4B21-BA37-26F7BFC9557F}"/>
    <cellStyle name="Normal 61" xfId="2153" xr:uid="{00000000-0005-0000-0000-000033080000}"/>
    <cellStyle name="Normal 62" xfId="2154" xr:uid="{00000000-0005-0000-0000-000034080000}"/>
    <cellStyle name="Normal 63" xfId="2152" xr:uid="{00000000-0005-0000-0000-000035080000}"/>
    <cellStyle name="Normal 64" xfId="2029" xr:uid="{00000000-0005-0000-0000-000036080000}"/>
    <cellStyle name="Normal 65" xfId="2073" xr:uid="{00000000-0005-0000-0000-000037080000}"/>
    <cellStyle name="Normal 66" xfId="2155" xr:uid="{00000000-0005-0000-0000-000038080000}"/>
    <cellStyle name="Normal 67" xfId="2118" xr:uid="{00000000-0005-0000-0000-000039080000}"/>
    <cellStyle name="Normal 68" xfId="2089" xr:uid="{00000000-0005-0000-0000-00003A080000}"/>
    <cellStyle name="Normal 69" xfId="2156" xr:uid="{00000000-0005-0000-0000-00003B080000}"/>
    <cellStyle name="Normal 7" xfId="25" xr:uid="{00000000-0005-0000-0000-00003C080000}"/>
    <cellStyle name="Normal 7 2" xfId="149" xr:uid="{00000000-0005-0000-0000-00003D080000}"/>
    <cellStyle name="Normal 70" xfId="2244" xr:uid="{00000000-0005-0000-0000-00003E080000}"/>
    <cellStyle name="Normal 71" xfId="2296" xr:uid="{00000000-0005-0000-0000-00003F080000}"/>
    <cellStyle name="Normal 72" xfId="2297" xr:uid="{00000000-0005-0000-0000-000040080000}"/>
    <cellStyle name="Normal 73" xfId="2298" xr:uid="{00000000-0005-0000-0000-000041080000}"/>
    <cellStyle name="Normal 74" xfId="2386" xr:uid="{00000000-0005-0000-0000-000042080000}"/>
    <cellStyle name="Normal 75" xfId="2438" xr:uid="{00000000-0005-0000-0000-000043080000}"/>
    <cellStyle name="Normal 76" xfId="2439" xr:uid="{00000000-0005-0000-0000-000044080000}"/>
    <cellStyle name="Normal 77" xfId="2458" xr:uid="{00000000-0005-0000-0000-000045080000}"/>
    <cellStyle name="Normal 78" xfId="2465" xr:uid="{00000000-0005-0000-0000-000046080000}"/>
    <cellStyle name="Normal 79" xfId="2468" xr:uid="{00000000-0005-0000-0000-000047080000}"/>
    <cellStyle name="Normal 8" xfId="27" xr:uid="{00000000-0005-0000-0000-000048080000}"/>
    <cellStyle name="Normal 8 2" xfId="143" xr:uid="{00000000-0005-0000-0000-000049080000}"/>
    <cellStyle name="Normal 80" xfId="2472" xr:uid="{00000000-0005-0000-0000-00004A080000}"/>
    <cellStyle name="Normal 81" xfId="2484" xr:uid="{3692B417-3BB6-4C51-8893-492A11EB63C0}"/>
    <cellStyle name="Normal 9" xfId="36" xr:uid="{00000000-0005-0000-0000-00004B080000}"/>
    <cellStyle name="Normal 9 2" xfId="50" xr:uid="{00000000-0005-0000-0000-00004C080000}"/>
    <cellStyle name="Normal 9 2 2" xfId="216" xr:uid="{00000000-0005-0000-0000-00004D080000}"/>
    <cellStyle name="Normal 9 2 2 2" xfId="507" xr:uid="{00000000-0005-0000-0000-00004E080000}"/>
    <cellStyle name="Normal 9 2 2 2 2" xfId="1064" xr:uid="{00000000-0005-0000-0000-00004F080000}"/>
    <cellStyle name="Normal 9 2 2 2 2 2" xfId="1990" xr:uid="{00000000-0005-0000-0000-000050080000}"/>
    <cellStyle name="Normal 9 2 2 2 3" xfId="1483" xr:uid="{00000000-0005-0000-0000-000051080000}"/>
    <cellStyle name="Normal 9 2 2 3" xfId="791" xr:uid="{00000000-0005-0000-0000-000052080000}"/>
    <cellStyle name="Normal 9 2 2 3 2" xfId="1739" xr:uid="{00000000-0005-0000-0000-000053080000}"/>
    <cellStyle name="Normal 9 2 2 4" xfId="1220" xr:uid="{00000000-0005-0000-0000-000054080000}"/>
    <cellStyle name="Normal 9 2 2 5" xfId="2146" xr:uid="{00000000-0005-0000-0000-000055080000}"/>
    <cellStyle name="Normal 9 2 2 6" xfId="2290" xr:uid="{00000000-0005-0000-0000-000056080000}"/>
    <cellStyle name="Normal 9 2 2 7" xfId="2432" xr:uid="{00000000-0005-0000-0000-000057080000}"/>
    <cellStyle name="Normal 9 2 3" xfId="384" xr:uid="{00000000-0005-0000-0000-000058080000}"/>
    <cellStyle name="Normal 9 2 3 2" xfId="958" xr:uid="{00000000-0005-0000-0000-000059080000}"/>
    <cellStyle name="Normal 9 2 3 2 2" xfId="1902" xr:uid="{00000000-0005-0000-0000-00005A080000}"/>
    <cellStyle name="Normal 9 2 3 3" xfId="1361" xr:uid="{00000000-0005-0000-0000-00005B080000}"/>
    <cellStyle name="Normal 9 2 4" xfId="669" xr:uid="{00000000-0005-0000-0000-00005C080000}"/>
    <cellStyle name="Normal 9 2 4 2" xfId="1617" xr:uid="{00000000-0005-0000-0000-00005D080000}"/>
    <cellStyle name="Normal 9 2 5" xfId="1098" xr:uid="{00000000-0005-0000-0000-00005E080000}"/>
    <cellStyle name="Normal 9 2 6" xfId="2087" xr:uid="{00000000-0005-0000-0000-00005F080000}"/>
    <cellStyle name="Normal 9 2 7" xfId="2234" xr:uid="{00000000-0005-0000-0000-000060080000}"/>
    <cellStyle name="Normal 9 2 8" xfId="2376" xr:uid="{00000000-0005-0000-0000-000061080000}"/>
    <cellStyle name="Normal 9 3" xfId="54" xr:uid="{00000000-0005-0000-0000-000062080000}"/>
    <cellStyle name="Normal 9 3 2" xfId="220" xr:uid="{00000000-0005-0000-0000-000063080000}"/>
    <cellStyle name="Normal 9 3 2 2" xfId="511" xr:uid="{00000000-0005-0000-0000-000064080000}"/>
    <cellStyle name="Normal 9 3 2 2 2" xfId="1065" xr:uid="{00000000-0005-0000-0000-000065080000}"/>
    <cellStyle name="Normal 9 3 2 2 2 2" xfId="1991" xr:uid="{00000000-0005-0000-0000-000066080000}"/>
    <cellStyle name="Normal 9 3 2 2 3" xfId="1487" xr:uid="{00000000-0005-0000-0000-000067080000}"/>
    <cellStyle name="Normal 9 3 2 3" xfId="795" xr:uid="{00000000-0005-0000-0000-000068080000}"/>
    <cellStyle name="Normal 9 3 2 3 2" xfId="1743" xr:uid="{00000000-0005-0000-0000-000069080000}"/>
    <cellStyle name="Normal 9 3 2 4" xfId="1224" xr:uid="{00000000-0005-0000-0000-00006A080000}"/>
    <cellStyle name="Normal 9 3 2 5" xfId="2147" xr:uid="{00000000-0005-0000-0000-00006B080000}"/>
    <cellStyle name="Normal 9 3 2 6" xfId="2291" xr:uid="{00000000-0005-0000-0000-00006C080000}"/>
    <cellStyle name="Normal 9 3 2 7" xfId="2433" xr:uid="{00000000-0005-0000-0000-00006D080000}"/>
    <cellStyle name="Normal 9 3 3" xfId="388" xr:uid="{00000000-0005-0000-0000-00006E080000}"/>
    <cellStyle name="Normal 9 3 3 2" xfId="962" xr:uid="{00000000-0005-0000-0000-00006F080000}"/>
    <cellStyle name="Normal 9 3 3 2 2" xfId="1906" xr:uid="{00000000-0005-0000-0000-000070080000}"/>
    <cellStyle name="Normal 9 3 3 3" xfId="1365" xr:uid="{00000000-0005-0000-0000-000071080000}"/>
    <cellStyle name="Normal 9 3 4" xfId="673" xr:uid="{00000000-0005-0000-0000-000072080000}"/>
    <cellStyle name="Normal 9 3 4 2" xfId="1621" xr:uid="{00000000-0005-0000-0000-000073080000}"/>
    <cellStyle name="Normal 9 3 5" xfId="1102" xr:uid="{00000000-0005-0000-0000-000074080000}"/>
    <cellStyle name="Normal 9 3 6" xfId="2088" xr:uid="{00000000-0005-0000-0000-000075080000}"/>
    <cellStyle name="Normal 9 3 7" xfId="2235" xr:uid="{00000000-0005-0000-0000-000076080000}"/>
    <cellStyle name="Normal 9 3 8" xfId="2377" xr:uid="{00000000-0005-0000-0000-000077080000}"/>
    <cellStyle name="Normal 9 4" xfId="140" xr:uid="{00000000-0005-0000-0000-000078080000}"/>
    <cellStyle name="Normal 9 4 2" xfId="1063" xr:uid="{00000000-0005-0000-0000-000079080000}"/>
    <cellStyle name="Normal 9 5" xfId="211" xr:uid="{00000000-0005-0000-0000-00007A080000}"/>
    <cellStyle name="Normal 9 5 2" xfId="988" xr:uid="{00000000-0005-0000-0000-00007B080000}"/>
    <cellStyle name="Normal 9 6" xfId="2015" xr:uid="{00000000-0005-0000-0000-00007C080000}"/>
    <cellStyle name="Normal 9 7" xfId="2164" xr:uid="{00000000-0005-0000-0000-00007D080000}"/>
    <cellStyle name="Normal 9 8" xfId="2306" xr:uid="{00000000-0005-0000-0000-00007E080000}"/>
    <cellStyle name="Normal_prov fee mcare #s" xfId="5" xr:uid="{00000000-0005-0000-0000-000084080000}"/>
    <cellStyle name="Normal_Sheet1 2" xfId="35" xr:uid="{00000000-0005-0000-0000-000086080000}"/>
    <cellStyle name="Note 2" xfId="47" xr:uid="{00000000-0005-0000-0000-00008B080000}"/>
    <cellStyle name="Note 2 10" xfId="2011" xr:uid="{00000000-0005-0000-0000-00008C080000}"/>
    <cellStyle name="Note 2 11" xfId="2160" xr:uid="{00000000-0005-0000-0000-00008D080000}"/>
    <cellStyle name="Note 2 12" xfId="2302" xr:uid="{00000000-0005-0000-0000-00008E080000}"/>
    <cellStyle name="Note 2 2" xfId="74" xr:uid="{00000000-0005-0000-0000-00008F080000}"/>
    <cellStyle name="Note 2 2 10" xfId="2322" xr:uid="{00000000-0005-0000-0000-000090080000}"/>
    <cellStyle name="Note 2 2 2" xfId="106" xr:uid="{00000000-0005-0000-0000-000091080000}"/>
    <cellStyle name="Note 2 2 2 2" xfId="201" xr:uid="{00000000-0005-0000-0000-000092080000}"/>
    <cellStyle name="Note 2 2 2 2 2" xfId="329" xr:uid="{00000000-0005-0000-0000-000093080000}"/>
    <cellStyle name="Note 2 2 2 2 2 2" xfId="618" xr:uid="{00000000-0005-0000-0000-000094080000}"/>
    <cellStyle name="Note 2 2 2 2 2 2 2" xfId="1594" xr:uid="{00000000-0005-0000-0000-000095080000}"/>
    <cellStyle name="Note 2 2 2 2 2 3" xfId="902" xr:uid="{00000000-0005-0000-0000-000096080000}"/>
    <cellStyle name="Note 2 2 2 2 2 3 2" xfId="1850" xr:uid="{00000000-0005-0000-0000-000097080000}"/>
    <cellStyle name="Note 2 2 2 2 2 4" xfId="1331" xr:uid="{00000000-0005-0000-0000-000098080000}"/>
    <cellStyle name="Note 2 2 2 2 3" xfId="496" xr:uid="{00000000-0005-0000-0000-000099080000}"/>
    <cellStyle name="Note 2 2 2 2 3 2" xfId="1472" xr:uid="{00000000-0005-0000-0000-00009A080000}"/>
    <cellStyle name="Note 2 2 2 2 4" xfId="780" xr:uid="{00000000-0005-0000-0000-00009B080000}"/>
    <cellStyle name="Note 2 2 2 2 4 2" xfId="1728" xr:uid="{00000000-0005-0000-0000-00009C080000}"/>
    <cellStyle name="Note 2 2 2 2 5" xfId="1209" xr:uid="{00000000-0005-0000-0000-00009D080000}"/>
    <cellStyle name="Note 2 2 2 3" xfId="261" xr:uid="{00000000-0005-0000-0000-00009E080000}"/>
    <cellStyle name="Note 2 2 2 3 2" xfId="550" xr:uid="{00000000-0005-0000-0000-00009F080000}"/>
    <cellStyle name="Note 2 2 2 3 2 2" xfId="1526" xr:uid="{00000000-0005-0000-0000-0000A0080000}"/>
    <cellStyle name="Note 2 2 2 3 3" xfId="834" xr:uid="{00000000-0005-0000-0000-0000A1080000}"/>
    <cellStyle name="Note 2 2 2 3 3 2" xfId="1782" xr:uid="{00000000-0005-0000-0000-0000A2080000}"/>
    <cellStyle name="Note 2 2 2 3 4" xfId="1263" xr:uid="{00000000-0005-0000-0000-0000A3080000}"/>
    <cellStyle name="Note 2 2 2 4" xfId="427" xr:uid="{00000000-0005-0000-0000-0000A4080000}"/>
    <cellStyle name="Note 2 2 2 4 2" xfId="1015" xr:uid="{00000000-0005-0000-0000-0000A5080000}"/>
    <cellStyle name="Note 2 2 2 4 2 2" xfId="1957" xr:uid="{00000000-0005-0000-0000-0000A6080000}"/>
    <cellStyle name="Note 2 2 2 4 3" xfId="1404" xr:uid="{00000000-0005-0000-0000-0000A7080000}"/>
    <cellStyle name="Note 2 2 2 5" xfId="712" xr:uid="{00000000-0005-0000-0000-0000A8080000}"/>
    <cellStyle name="Note 2 2 2 5 2" xfId="1660" xr:uid="{00000000-0005-0000-0000-0000A9080000}"/>
    <cellStyle name="Note 2 2 2 6" xfId="1141" xr:uid="{00000000-0005-0000-0000-0000AA080000}"/>
    <cellStyle name="Note 2 2 2 7" xfId="2090" xr:uid="{00000000-0005-0000-0000-0000AB080000}"/>
    <cellStyle name="Note 2 2 2 8" xfId="2236" xr:uid="{00000000-0005-0000-0000-0000AC080000}"/>
    <cellStyle name="Note 2 2 2 9" xfId="2378" xr:uid="{00000000-0005-0000-0000-0000AD080000}"/>
    <cellStyle name="Note 2 2 3" xfId="172" xr:uid="{00000000-0005-0000-0000-0000AE080000}"/>
    <cellStyle name="Note 2 2 3 2" xfId="303" xr:uid="{00000000-0005-0000-0000-0000AF080000}"/>
    <cellStyle name="Note 2 2 3 2 2" xfId="592" xr:uid="{00000000-0005-0000-0000-0000B0080000}"/>
    <cellStyle name="Note 2 2 3 2 2 2" xfId="1568" xr:uid="{00000000-0005-0000-0000-0000B1080000}"/>
    <cellStyle name="Note 2 2 3 2 3" xfId="876" xr:uid="{00000000-0005-0000-0000-0000B2080000}"/>
    <cellStyle name="Note 2 2 3 2 3 2" xfId="1824" xr:uid="{00000000-0005-0000-0000-0000B3080000}"/>
    <cellStyle name="Note 2 2 3 2 4" xfId="1305" xr:uid="{00000000-0005-0000-0000-0000B4080000}"/>
    <cellStyle name="Note 2 2 3 3" xfId="469" xr:uid="{00000000-0005-0000-0000-0000B5080000}"/>
    <cellStyle name="Note 2 2 3 3 2" xfId="1067" xr:uid="{00000000-0005-0000-0000-0000B6080000}"/>
    <cellStyle name="Note 2 2 3 3 2 2" xfId="1993" xr:uid="{00000000-0005-0000-0000-0000B7080000}"/>
    <cellStyle name="Note 2 2 3 3 3" xfId="1446" xr:uid="{00000000-0005-0000-0000-0000B8080000}"/>
    <cellStyle name="Note 2 2 3 4" xfId="754" xr:uid="{00000000-0005-0000-0000-0000B9080000}"/>
    <cellStyle name="Note 2 2 3 4 2" xfId="1702" xr:uid="{00000000-0005-0000-0000-0000BA080000}"/>
    <cellStyle name="Note 2 2 3 5" xfId="1183" xr:uid="{00000000-0005-0000-0000-0000BB080000}"/>
    <cellStyle name="Note 2 2 3 6" xfId="2091" xr:uid="{00000000-0005-0000-0000-0000BC080000}"/>
    <cellStyle name="Note 2 2 3 7" xfId="2237" xr:uid="{00000000-0005-0000-0000-0000BD080000}"/>
    <cellStyle name="Note 2 2 3 8" xfId="2379" xr:uid="{00000000-0005-0000-0000-0000BE080000}"/>
    <cellStyle name="Note 2 2 4" xfId="237" xr:uid="{00000000-0005-0000-0000-0000BF080000}"/>
    <cellStyle name="Note 2 2 4 2" xfId="528" xr:uid="{00000000-0005-0000-0000-0000C0080000}"/>
    <cellStyle name="Note 2 2 4 2 2" xfId="989" xr:uid="{00000000-0005-0000-0000-0000C1080000}"/>
    <cellStyle name="Note 2 2 4 2 2 2" xfId="1931" xr:uid="{00000000-0005-0000-0000-0000C2080000}"/>
    <cellStyle name="Note 2 2 4 2 3" xfId="1504" xr:uid="{00000000-0005-0000-0000-0000C3080000}"/>
    <cellStyle name="Note 2 2 4 3" xfId="812" xr:uid="{00000000-0005-0000-0000-0000C4080000}"/>
    <cellStyle name="Note 2 2 4 3 2" xfId="1760" xr:uid="{00000000-0005-0000-0000-0000C5080000}"/>
    <cellStyle name="Note 2 2 4 4" xfId="1241" xr:uid="{00000000-0005-0000-0000-0000C6080000}"/>
    <cellStyle name="Note 2 2 4 5" xfId="2148" xr:uid="{00000000-0005-0000-0000-0000C7080000}"/>
    <cellStyle name="Note 2 2 4 6" xfId="2292" xr:uid="{00000000-0005-0000-0000-0000C8080000}"/>
    <cellStyle name="Note 2 2 4 7" xfId="2434" xr:uid="{00000000-0005-0000-0000-0000C9080000}"/>
    <cellStyle name="Note 2 2 5" xfId="405" xr:uid="{00000000-0005-0000-0000-0000CA080000}"/>
    <cellStyle name="Note 2 2 5 2" xfId="948" xr:uid="{00000000-0005-0000-0000-0000CB080000}"/>
    <cellStyle name="Note 2 2 5 2 2" xfId="1894" xr:uid="{00000000-0005-0000-0000-0000CC080000}"/>
    <cellStyle name="Note 2 2 5 3" xfId="1382" xr:uid="{00000000-0005-0000-0000-0000CD080000}"/>
    <cellStyle name="Note 2 2 6" xfId="690" xr:uid="{00000000-0005-0000-0000-0000CE080000}"/>
    <cellStyle name="Note 2 2 6 2" xfId="1638" xr:uid="{00000000-0005-0000-0000-0000CF080000}"/>
    <cellStyle name="Note 2 2 7" xfId="1119" xr:uid="{00000000-0005-0000-0000-0000D0080000}"/>
    <cellStyle name="Note 2 2 8" xfId="2032" xr:uid="{00000000-0005-0000-0000-0000D1080000}"/>
    <cellStyle name="Note 2 2 9" xfId="2180" xr:uid="{00000000-0005-0000-0000-0000D2080000}"/>
    <cellStyle name="Note 2 3" xfId="75" xr:uid="{00000000-0005-0000-0000-0000D3080000}"/>
    <cellStyle name="Note 2 3 10" xfId="2323" xr:uid="{00000000-0005-0000-0000-0000D4080000}"/>
    <cellStyle name="Note 2 3 2" xfId="107" xr:uid="{00000000-0005-0000-0000-0000D5080000}"/>
    <cellStyle name="Note 2 3 2 2" xfId="202" xr:uid="{00000000-0005-0000-0000-0000D6080000}"/>
    <cellStyle name="Note 2 3 2 2 2" xfId="330" xr:uid="{00000000-0005-0000-0000-0000D7080000}"/>
    <cellStyle name="Note 2 3 2 2 2 2" xfId="619" xr:uid="{00000000-0005-0000-0000-0000D8080000}"/>
    <cellStyle name="Note 2 3 2 2 2 2 2" xfId="1595" xr:uid="{00000000-0005-0000-0000-0000D9080000}"/>
    <cellStyle name="Note 2 3 2 2 2 3" xfId="903" xr:uid="{00000000-0005-0000-0000-0000DA080000}"/>
    <cellStyle name="Note 2 3 2 2 2 3 2" xfId="1851" xr:uid="{00000000-0005-0000-0000-0000DB080000}"/>
    <cellStyle name="Note 2 3 2 2 2 4" xfId="1332" xr:uid="{00000000-0005-0000-0000-0000DC080000}"/>
    <cellStyle name="Note 2 3 2 2 3" xfId="497" xr:uid="{00000000-0005-0000-0000-0000DD080000}"/>
    <cellStyle name="Note 2 3 2 2 3 2" xfId="1473" xr:uid="{00000000-0005-0000-0000-0000DE080000}"/>
    <cellStyle name="Note 2 3 2 2 4" xfId="781" xr:uid="{00000000-0005-0000-0000-0000DF080000}"/>
    <cellStyle name="Note 2 3 2 2 4 2" xfId="1729" xr:uid="{00000000-0005-0000-0000-0000E0080000}"/>
    <cellStyle name="Note 2 3 2 2 5" xfId="1210" xr:uid="{00000000-0005-0000-0000-0000E1080000}"/>
    <cellStyle name="Note 2 3 2 3" xfId="262" xr:uid="{00000000-0005-0000-0000-0000E2080000}"/>
    <cellStyle name="Note 2 3 2 3 2" xfId="551" xr:uid="{00000000-0005-0000-0000-0000E3080000}"/>
    <cellStyle name="Note 2 3 2 3 2 2" xfId="1527" xr:uid="{00000000-0005-0000-0000-0000E4080000}"/>
    <cellStyle name="Note 2 3 2 3 3" xfId="835" xr:uid="{00000000-0005-0000-0000-0000E5080000}"/>
    <cellStyle name="Note 2 3 2 3 3 2" xfId="1783" xr:uid="{00000000-0005-0000-0000-0000E6080000}"/>
    <cellStyle name="Note 2 3 2 3 4" xfId="1264" xr:uid="{00000000-0005-0000-0000-0000E7080000}"/>
    <cellStyle name="Note 2 3 2 4" xfId="428" xr:uid="{00000000-0005-0000-0000-0000E8080000}"/>
    <cellStyle name="Note 2 3 2 4 2" xfId="1016" xr:uid="{00000000-0005-0000-0000-0000E9080000}"/>
    <cellStyle name="Note 2 3 2 4 2 2" xfId="1958" xr:uid="{00000000-0005-0000-0000-0000EA080000}"/>
    <cellStyle name="Note 2 3 2 4 3" xfId="1405" xr:uid="{00000000-0005-0000-0000-0000EB080000}"/>
    <cellStyle name="Note 2 3 2 5" xfId="713" xr:uid="{00000000-0005-0000-0000-0000EC080000}"/>
    <cellStyle name="Note 2 3 2 5 2" xfId="1661" xr:uid="{00000000-0005-0000-0000-0000ED080000}"/>
    <cellStyle name="Note 2 3 2 6" xfId="1142" xr:uid="{00000000-0005-0000-0000-0000EE080000}"/>
    <cellStyle name="Note 2 3 2 7" xfId="2092" xr:uid="{00000000-0005-0000-0000-0000EF080000}"/>
    <cellStyle name="Note 2 3 2 8" xfId="2238" xr:uid="{00000000-0005-0000-0000-0000F0080000}"/>
    <cellStyle name="Note 2 3 2 9" xfId="2380" xr:uid="{00000000-0005-0000-0000-0000F1080000}"/>
    <cellStyle name="Note 2 3 3" xfId="173" xr:uid="{00000000-0005-0000-0000-0000F2080000}"/>
    <cellStyle name="Note 2 3 3 2" xfId="304" xr:uid="{00000000-0005-0000-0000-0000F3080000}"/>
    <cellStyle name="Note 2 3 3 2 2" xfId="593" xr:uid="{00000000-0005-0000-0000-0000F4080000}"/>
    <cellStyle name="Note 2 3 3 2 2 2" xfId="1569" xr:uid="{00000000-0005-0000-0000-0000F5080000}"/>
    <cellStyle name="Note 2 3 3 2 3" xfId="877" xr:uid="{00000000-0005-0000-0000-0000F6080000}"/>
    <cellStyle name="Note 2 3 3 2 3 2" xfId="1825" xr:uid="{00000000-0005-0000-0000-0000F7080000}"/>
    <cellStyle name="Note 2 3 3 2 4" xfId="1306" xr:uid="{00000000-0005-0000-0000-0000F8080000}"/>
    <cellStyle name="Note 2 3 3 3" xfId="470" xr:uid="{00000000-0005-0000-0000-0000F9080000}"/>
    <cellStyle name="Note 2 3 3 3 2" xfId="1068" xr:uid="{00000000-0005-0000-0000-0000FA080000}"/>
    <cellStyle name="Note 2 3 3 3 2 2" xfId="1994" xr:uid="{00000000-0005-0000-0000-0000FB080000}"/>
    <cellStyle name="Note 2 3 3 3 3" xfId="1447" xr:uid="{00000000-0005-0000-0000-0000FC080000}"/>
    <cellStyle name="Note 2 3 3 4" xfId="755" xr:uid="{00000000-0005-0000-0000-0000FD080000}"/>
    <cellStyle name="Note 2 3 3 4 2" xfId="1703" xr:uid="{00000000-0005-0000-0000-0000FE080000}"/>
    <cellStyle name="Note 2 3 3 5" xfId="1184" xr:uid="{00000000-0005-0000-0000-0000FF080000}"/>
    <cellStyle name="Note 2 3 3 6" xfId="2093" xr:uid="{00000000-0005-0000-0000-000000090000}"/>
    <cellStyle name="Note 2 3 3 7" xfId="2239" xr:uid="{00000000-0005-0000-0000-000001090000}"/>
    <cellStyle name="Note 2 3 3 8" xfId="2381" xr:uid="{00000000-0005-0000-0000-000002090000}"/>
    <cellStyle name="Note 2 3 4" xfId="238" xr:uid="{00000000-0005-0000-0000-000003090000}"/>
    <cellStyle name="Note 2 3 4 2" xfId="529" xr:uid="{00000000-0005-0000-0000-000004090000}"/>
    <cellStyle name="Note 2 3 4 2 2" xfId="990" xr:uid="{00000000-0005-0000-0000-000005090000}"/>
    <cellStyle name="Note 2 3 4 2 2 2" xfId="1932" xr:uid="{00000000-0005-0000-0000-000006090000}"/>
    <cellStyle name="Note 2 3 4 2 3" xfId="1505" xr:uid="{00000000-0005-0000-0000-000007090000}"/>
    <cellStyle name="Note 2 3 4 3" xfId="813" xr:uid="{00000000-0005-0000-0000-000008090000}"/>
    <cellStyle name="Note 2 3 4 3 2" xfId="1761" xr:uid="{00000000-0005-0000-0000-000009090000}"/>
    <cellStyle name="Note 2 3 4 4" xfId="1242" xr:uid="{00000000-0005-0000-0000-00000A090000}"/>
    <cellStyle name="Note 2 3 4 5" xfId="2149" xr:uid="{00000000-0005-0000-0000-00000B090000}"/>
    <cellStyle name="Note 2 3 4 6" xfId="2293" xr:uid="{00000000-0005-0000-0000-00000C090000}"/>
    <cellStyle name="Note 2 3 4 7" xfId="2435" xr:uid="{00000000-0005-0000-0000-00000D090000}"/>
    <cellStyle name="Note 2 3 5" xfId="406" xr:uid="{00000000-0005-0000-0000-00000E090000}"/>
    <cellStyle name="Note 2 3 5 2" xfId="932" xr:uid="{00000000-0005-0000-0000-00000F090000}"/>
    <cellStyle name="Note 2 3 5 2 2" xfId="1878" xr:uid="{00000000-0005-0000-0000-000010090000}"/>
    <cellStyle name="Note 2 3 5 3" xfId="1383" xr:uid="{00000000-0005-0000-0000-000011090000}"/>
    <cellStyle name="Note 2 3 6" xfId="691" xr:uid="{00000000-0005-0000-0000-000012090000}"/>
    <cellStyle name="Note 2 3 6 2" xfId="1639" xr:uid="{00000000-0005-0000-0000-000013090000}"/>
    <cellStyle name="Note 2 3 7" xfId="1120" xr:uid="{00000000-0005-0000-0000-000014090000}"/>
    <cellStyle name="Note 2 3 8" xfId="2033" xr:uid="{00000000-0005-0000-0000-000015090000}"/>
    <cellStyle name="Note 2 3 9" xfId="2181" xr:uid="{00000000-0005-0000-0000-000016090000}"/>
    <cellStyle name="Note 2 4" xfId="108" xr:uid="{00000000-0005-0000-0000-000017090000}"/>
    <cellStyle name="Note 2 4 2" xfId="183" xr:uid="{00000000-0005-0000-0000-000018090000}"/>
    <cellStyle name="Note 2 4 2 2" xfId="311" xr:uid="{00000000-0005-0000-0000-000019090000}"/>
    <cellStyle name="Note 2 4 2 2 2" xfId="600" xr:uid="{00000000-0005-0000-0000-00001A090000}"/>
    <cellStyle name="Note 2 4 2 2 2 2" xfId="1576" xr:uid="{00000000-0005-0000-0000-00001B090000}"/>
    <cellStyle name="Note 2 4 2 2 3" xfId="884" xr:uid="{00000000-0005-0000-0000-00001C090000}"/>
    <cellStyle name="Note 2 4 2 2 3 2" xfId="1832" xr:uid="{00000000-0005-0000-0000-00001D090000}"/>
    <cellStyle name="Note 2 4 2 2 4" xfId="1313" xr:uid="{00000000-0005-0000-0000-00001E090000}"/>
    <cellStyle name="Note 2 4 2 3" xfId="478" xr:uid="{00000000-0005-0000-0000-00001F090000}"/>
    <cellStyle name="Note 2 4 2 3 2" xfId="1454" xr:uid="{00000000-0005-0000-0000-000020090000}"/>
    <cellStyle name="Note 2 4 2 4" xfId="762" xr:uid="{00000000-0005-0000-0000-000021090000}"/>
    <cellStyle name="Note 2 4 2 4 2" xfId="1710" xr:uid="{00000000-0005-0000-0000-000022090000}"/>
    <cellStyle name="Note 2 4 2 5" xfId="1191" xr:uid="{00000000-0005-0000-0000-000023090000}"/>
    <cellStyle name="Note 2 4 3" xfId="263" xr:uid="{00000000-0005-0000-0000-000024090000}"/>
    <cellStyle name="Note 2 4 3 2" xfId="552" xr:uid="{00000000-0005-0000-0000-000025090000}"/>
    <cellStyle name="Note 2 4 3 2 2" xfId="1528" xr:uid="{00000000-0005-0000-0000-000026090000}"/>
    <cellStyle name="Note 2 4 3 3" xfId="836" xr:uid="{00000000-0005-0000-0000-000027090000}"/>
    <cellStyle name="Note 2 4 3 3 2" xfId="1784" xr:uid="{00000000-0005-0000-0000-000028090000}"/>
    <cellStyle name="Note 2 4 3 4" xfId="1265" xr:uid="{00000000-0005-0000-0000-000029090000}"/>
    <cellStyle name="Note 2 4 4" xfId="429" xr:uid="{00000000-0005-0000-0000-00002A090000}"/>
    <cellStyle name="Note 2 4 4 2" xfId="997" xr:uid="{00000000-0005-0000-0000-00002B090000}"/>
    <cellStyle name="Note 2 4 4 2 2" xfId="1939" xr:uid="{00000000-0005-0000-0000-00002C090000}"/>
    <cellStyle name="Note 2 4 4 3" xfId="1406" xr:uid="{00000000-0005-0000-0000-00002D090000}"/>
    <cellStyle name="Note 2 4 5" xfId="714" xr:uid="{00000000-0005-0000-0000-00002E090000}"/>
    <cellStyle name="Note 2 4 5 2" xfId="1662" xr:uid="{00000000-0005-0000-0000-00002F090000}"/>
    <cellStyle name="Note 2 4 6" xfId="1143" xr:uid="{00000000-0005-0000-0000-000030090000}"/>
    <cellStyle name="Note 2 4 7" xfId="2094" xr:uid="{00000000-0005-0000-0000-000031090000}"/>
    <cellStyle name="Note 2 4 8" xfId="2240" xr:uid="{00000000-0005-0000-0000-000032090000}"/>
    <cellStyle name="Note 2 4 9" xfId="2382" xr:uid="{00000000-0005-0000-0000-000033090000}"/>
    <cellStyle name="Note 2 5" xfId="150" xr:uid="{00000000-0005-0000-0000-000034090000}"/>
    <cellStyle name="Note 2 5 2" xfId="285" xr:uid="{00000000-0005-0000-0000-000035090000}"/>
    <cellStyle name="Note 2 5 2 2" xfId="574" xr:uid="{00000000-0005-0000-0000-000036090000}"/>
    <cellStyle name="Note 2 5 2 2 2" xfId="1550" xr:uid="{00000000-0005-0000-0000-000037090000}"/>
    <cellStyle name="Note 2 5 2 3" xfId="858" xr:uid="{00000000-0005-0000-0000-000038090000}"/>
    <cellStyle name="Note 2 5 2 3 2" xfId="1806" xr:uid="{00000000-0005-0000-0000-000039090000}"/>
    <cellStyle name="Note 2 5 2 4" xfId="1287" xr:uid="{00000000-0005-0000-0000-00003A090000}"/>
    <cellStyle name="Note 2 5 3" xfId="451" xr:uid="{00000000-0005-0000-0000-00003B090000}"/>
    <cellStyle name="Note 2 5 3 2" xfId="1066" xr:uid="{00000000-0005-0000-0000-00003C090000}"/>
    <cellStyle name="Note 2 5 3 2 2" xfId="1992" xr:uid="{00000000-0005-0000-0000-00003D090000}"/>
    <cellStyle name="Note 2 5 3 3" xfId="1428" xr:uid="{00000000-0005-0000-0000-00003E090000}"/>
    <cellStyle name="Note 2 5 4" xfId="736" xr:uid="{00000000-0005-0000-0000-00003F090000}"/>
    <cellStyle name="Note 2 5 4 2" xfId="1684" xr:uid="{00000000-0005-0000-0000-000040090000}"/>
    <cellStyle name="Note 2 5 5" xfId="1165" xr:uid="{00000000-0005-0000-0000-000041090000}"/>
    <cellStyle name="Note 2 5 6" xfId="2095" xr:uid="{00000000-0005-0000-0000-000042090000}"/>
    <cellStyle name="Note 2 5 7" xfId="2241" xr:uid="{00000000-0005-0000-0000-000043090000}"/>
    <cellStyle name="Note 2 5 8" xfId="2383" xr:uid="{00000000-0005-0000-0000-000044090000}"/>
    <cellStyle name="Note 2 6" xfId="213" xr:uid="{00000000-0005-0000-0000-000045090000}"/>
    <cellStyle name="Note 2 6 2" xfId="504" xr:uid="{00000000-0005-0000-0000-000046090000}"/>
    <cellStyle name="Note 2 6 2 2" xfId="970" xr:uid="{00000000-0005-0000-0000-000047090000}"/>
    <cellStyle name="Note 2 6 2 2 2" xfId="1913" xr:uid="{00000000-0005-0000-0000-000048090000}"/>
    <cellStyle name="Note 2 6 2 3" xfId="1480" xr:uid="{00000000-0005-0000-0000-000049090000}"/>
    <cellStyle name="Note 2 6 3" xfId="788" xr:uid="{00000000-0005-0000-0000-00004A090000}"/>
    <cellStyle name="Note 2 6 3 2" xfId="1736" xr:uid="{00000000-0005-0000-0000-00004B090000}"/>
    <cellStyle name="Note 2 6 4" xfId="1217" xr:uid="{00000000-0005-0000-0000-00004C090000}"/>
    <cellStyle name="Note 2 6 5" xfId="2150" xr:uid="{00000000-0005-0000-0000-00004D090000}"/>
    <cellStyle name="Note 2 6 6" xfId="2294" xr:uid="{00000000-0005-0000-0000-00004E090000}"/>
    <cellStyle name="Note 2 6 7" xfId="2436" xr:uid="{00000000-0005-0000-0000-00004F090000}"/>
    <cellStyle name="Note 2 7" xfId="381" xr:uid="{00000000-0005-0000-0000-000050090000}"/>
    <cellStyle name="Note 2 7 2" xfId="929" xr:uid="{00000000-0005-0000-0000-000051090000}"/>
    <cellStyle name="Note 2 7 2 2" xfId="1875" xr:uid="{00000000-0005-0000-0000-000052090000}"/>
    <cellStyle name="Note 2 7 3" xfId="1358" xr:uid="{00000000-0005-0000-0000-000053090000}"/>
    <cellStyle name="Note 2 8" xfId="666" xr:uid="{00000000-0005-0000-0000-000054090000}"/>
    <cellStyle name="Note 2 8 2" xfId="1614" xr:uid="{00000000-0005-0000-0000-000055090000}"/>
    <cellStyle name="Note 2 9" xfId="1095" xr:uid="{00000000-0005-0000-0000-000056090000}"/>
    <cellStyle name="Note 3" xfId="76" xr:uid="{00000000-0005-0000-0000-000057090000}"/>
    <cellStyle name="Note 3 10" xfId="2324" xr:uid="{00000000-0005-0000-0000-000058090000}"/>
    <cellStyle name="Note 3 2" xfId="109" xr:uid="{00000000-0005-0000-0000-000059090000}"/>
    <cellStyle name="Note 3 2 2" xfId="203" xr:uid="{00000000-0005-0000-0000-00005A090000}"/>
    <cellStyle name="Note 3 2 2 2" xfId="331" xr:uid="{00000000-0005-0000-0000-00005B090000}"/>
    <cellStyle name="Note 3 2 2 2 2" xfId="620" xr:uid="{00000000-0005-0000-0000-00005C090000}"/>
    <cellStyle name="Note 3 2 2 2 2 2" xfId="1596" xr:uid="{00000000-0005-0000-0000-00005D090000}"/>
    <cellStyle name="Note 3 2 2 2 3" xfId="904" xr:uid="{00000000-0005-0000-0000-00005E090000}"/>
    <cellStyle name="Note 3 2 2 2 3 2" xfId="1852" xr:uid="{00000000-0005-0000-0000-00005F090000}"/>
    <cellStyle name="Note 3 2 2 2 4" xfId="1333" xr:uid="{00000000-0005-0000-0000-000060090000}"/>
    <cellStyle name="Note 3 2 2 3" xfId="498" xr:uid="{00000000-0005-0000-0000-000061090000}"/>
    <cellStyle name="Note 3 2 2 3 2" xfId="1474" xr:uid="{00000000-0005-0000-0000-000062090000}"/>
    <cellStyle name="Note 3 2 2 4" xfId="782" xr:uid="{00000000-0005-0000-0000-000063090000}"/>
    <cellStyle name="Note 3 2 2 4 2" xfId="1730" xr:uid="{00000000-0005-0000-0000-000064090000}"/>
    <cellStyle name="Note 3 2 2 5" xfId="1211" xr:uid="{00000000-0005-0000-0000-000065090000}"/>
    <cellStyle name="Note 3 2 3" xfId="264" xr:uid="{00000000-0005-0000-0000-000066090000}"/>
    <cellStyle name="Note 3 2 3 2" xfId="553" xr:uid="{00000000-0005-0000-0000-000067090000}"/>
    <cellStyle name="Note 3 2 3 2 2" xfId="1529" xr:uid="{00000000-0005-0000-0000-000068090000}"/>
    <cellStyle name="Note 3 2 3 3" xfId="837" xr:uid="{00000000-0005-0000-0000-000069090000}"/>
    <cellStyle name="Note 3 2 3 3 2" xfId="1785" xr:uid="{00000000-0005-0000-0000-00006A090000}"/>
    <cellStyle name="Note 3 2 3 4" xfId="1266" xr:uid="{00000000-0005-0000-0000-00006B090000}"/>
    <cellStyle name="Note 3 2 4" xfId="430" xr:uid="{00000000-0005-0000-0000-00006C090000}"/>
    <cellStyle name="Note 3 2 4 2" xfId="1017" xr:uid="{00000000-0005-0000-0000-00006D090000}"/>
    <cellStyle name="Note 3 2 4 2 2" xfId="1959" xr:uid="{00000000-0005-0000-0000-00006E090000}"/>
    <cellStyle name="Note 3 2 4 3" xfId="1407" xr:uid="{00000000-0005-0000-0000-00006F090000}"/>
    <cellStyle name="Note 3 2 5" xfId="715" xr:uid="{00000000-0005-0000-0000-000070090000}"/>
    <cellStyle name="Note 3 2 5 2" xfId="1663" xr:uid="{00000000-0005-0000-0000-000071090000}"/>
    <cellStyle name="Note 3 2 6" xfId="1144" xr:uid="{00000000-0005-0000-0000-000072090000}"/>
    <cellStyle name="Note 3 2 7" xfId="2096" xr:uid="{00000000-0005-0000-0000-000073090000}"/>
    <cellStyle name="Note 3 2 8" xfId="2242" xr:uid="{00000000-0005-0000-0000-000074090000}"/>
    <cellStyle name="Note 3 2 9" xfId="2384" xr:uid="{00000000-0005-0000-0000-000075090000}"/>
    <cellStyle name="Note 3 3" xfId="174" xr:uid="{00000000-0005-0000-0000-000076090000}"/>
    <cellStyle name="Note 3 3 2" xfId="305" xr:uid="{00000000-0005-0000-0000-000077090000}"/>
    <cellStyle name="Note 3 3 2 2" xfId="594" xr:uid="{00000000-0005-0000-0000-000078090000}"/>
    <cellStyle name="Note 3 3 2 2 2" xfId="1570" xr:uid="{00000000-0005-0000-0000-000079090000}"/>
    <cellStyle name="Note 3 3 2 3" xfId="878" xr:uid="{00000000-0005-0000-0000-00007A090000}"/>
    <cellStyle name="Note 3 3 2 3 2" xfId="1826" xr:uid="{00000000-0005-0000-0000-00007B090000}"/>
    <cellStyle name="Note 3 3 2 4" xfId="1307" xr:uid="{00000000-0005-0000-0000-00007C090000}"/>
    <cellStyle name="Note 3 3 3" xfId="471" xr:uid="{00000000-0005-0000-0000-00007D090000}"/>
    <cellStyle name="Note 3 3 3 2" xfId="1069" xr:uid="{00000000-0005-0000-0000-00007E090000}"/>
    <cellStyle name="Note 3 3 3 2 2" xfId="1995" xr:uid="{00000000-0005-0000-0000-00007F090000}"/>
    <cellStyle name="Note 3 3 3 3" xfId="1448" xr:uid="{00000000-0005-0000-0000-000080090000}"/>
    <cellStyle name="Note 3 3 4" xfId="756" xr:uid="{00000000-0005-0000-0000-000081090000}"/>
    <cellStyle name="Note 3 3 4 2" xfId="1704" xr:uid="{00000000-0005-0000-0000-000082090000}"/>
    <cellStyle name="Note 3 3 5" xfId="1185" xr:uid="{00000000-0005-0000-0000-000083090000}"/>
    <cellStyle name="Note 3 3 6" xfId="2097" xr:uid="{00000000-0005-0000-0000-000084090000}"/>
    <cellStyle name="Note 3 3 7" xfId="2243" xr:uid="{00000000-0005-0000-0000-000085090000}"/>
    <cellStyle name="Note 3 3 8" xfId="2385" xr:uid="{00000000-0005-0000-0000-000086090000}"/>
    <cellStyle name="Note 3 4" xfId="239" xr:uid="{00000000-0005-0000-0000-000087090000}"/>
    <cellStyle name="Note 3 4 2" xfId="530" xr:uid="{00000000-0005-0000-0000-000088090000}"/>
    <cellStyle name="Note 3 4 2 2" xfId="991" xr:uid="{00000000-0005-0000-0000-000089090000}"/>
    <cellStyle name="Note 3 4 2 2 2" xfId="1933" xr:uid="{00000000-0005-0000-0000-00008A090000}"/>
    <cellStyle name="Note 3 4 2 3" xfId="1506" xr:uid="{00000000-0005-0000-0000-00008B090000}"/>
    <cellStyle name="Note 3 4 3" xfId="814" xr:uid="{00000000-0005-0000-0000-00008C090000}"/>
    <cellStyle name="Note 3 4 3 2" xfId="1762" xr:uid="{00000000-0005-0000-0000-00008D090000}"/>
    <cellStyle name="Note 3 4 4" xfId="1243" xr:uid="{00000000-0005-0000-0000-00008E090000}"/>
    <cellStyle name="Note 3 4 5" xfId="2151" xr:uid="{00000000-0005-0000-0000-00008F090000}"/>
    <cellStyle name="Note 3 4 6" xfId="2295" xr:uid="{00000000-0005-0000-0000-000090090000}"/>
    <cellStyle name="Note 3 4 7" xfId="2437" xr:uid="{00000000-0005-0000-0000-000091090000}"/>
    <cellStyle name="Note 3 5" xfId="407" xr:uid="{00000000-0005-0000-0000-000092090000}"/>
    <cellStyle name="Note 3 5 2" xfId="934" xr:uid="{00000000-0005-0000-0000-000093090000}"/>
    <cellStyle name="Note 3 5 2 2" xfId="1880" xr:uid="{00000000-0005-0000-0000-000094090000}"/>
    <cellStyle name="Note 3 5 3" xfId="1384" xr:uid="{00000000-0005-0000-0000-000095090000}"/>
    <cellStyle name="Note 3 6" xfId="692" xr:uid="{00000000-0005-0000-0000-000096090000}"/>
    <cellStyle name="Note 3 6 2" xfId="1640" xr:uid="{00000000-0005-0000-0000-000097090000}"/>
    <cellStyle name="Note 3 7" xfId="1121" xr:uid="{00000000-0005-0000-0000-000098090000}"/>
    <cellStyle name="Note 3 8" xfId="2034" xr:uid="{00000000-0005-0000-0000-000099090000}"/>
    <cellStyle name="Note 3 9" xfId="2182" xr:uid="{00000000-0005-0000-0000-00009A090000}"/>
    <cellStyle name="Output" xfId="632" builtinId="21" customBuiltin="1"/>
    <cellStyle name="Percent 10" xfId="2008" xr:uid="{00000000-0005-0000-0000-00009D090000}"/>
    <cellStyle name="Percent 11" xfId="2158" xr:uid="{00000000-0005-0000-0000-00009E090000}"/>
    <cellStyle name="Percent 12" xfId="2300" xr:uid="{00000000-0005-0000-0000-00009F090000}"/>
    <cellStyle name="Percent 13" xfId="2451" xr:uid="{00000000-0005-0000-0000-0000A0090000}"/>
    <cellStyle name="Percent 13 2" xfId="2461" xr:uid="{00000000-0005-0000-0000-0000A1090000}"/>
    <cellStyle name="Percent 13 3" xfId="2467" xr:uid="{00000000-0005-0000-0000-0000A2090000}"/>
    <cellStyle name="Percent 13 4" xfId="2479" xr:uid="{223979B5-431F-4E65-8841-7E82B7119ED1}"/>
    <cellStyle name="Percent 14" xfId="2473" xr:uid="{00000000-0005-0000-0000-0000A3090000}"/>
    <cellStyle name="Percent 2" xfId="6" xr:uid="{00000000-0005-0000-0000-0000A4090000}"/>
    <cellStyle name="Percent 2 2" xfId="122" xr:uid="{00000000-0005-0000-0000-0000A5090000}"/>
    <cellStyle name="Percent 2 3" xfId="123" xr:uid="{00000000-0005-0000-0000-0000A6090000}"/>
    <cellStyle name="Percent 2 4" xfId="2009" xr:uid="{00000000-0005-0000-0000-0000A7090000}"/>
    <cellStyle name="Percent 3" xfId="20" xr:uid="{00000000-0005-0000-0000-0000A8090000}"/>
    <cellStyle name="Percent 3 2" xfId="151" xr:uid="{00000000-0005-0000-0000-0000A9090000}"/>
    <cellStyle name="Percent 4" xfId="21" xr:uid="{00000000-0005-0000-0000-0000AA090000}"/>
    <cellStyle name="Percent 5" xfId="26" xr:uid="{00000000-0005-0000-0000-0000AB090000}"/>
    <cellStyle name="Percent 5 2" xfId="110" xr:uid="{00000000-0005-0000-0000-0000AC090000}"/>
    <cellStyle name="Percent 6" xfId="29" xr:uid="{00000000-0005-0000-0000-0000AD090000}"/>
    <cellStyle name="Percent 6 2" xfId="153" xr:uid="{00000000-0005-0000-0000-0000AE090000}"/>
    <cellStyle name="Percent 7" xfId="38" xr:uid="{00000000-0005-0000-0000-0000AF090000}"/>
    <cellStyle name="Percent 8" xfId="124" xr:uid="{00000000-0005-0000-0000-0000B0090000}"/>
    <cellStyle name="Percent 9" xfId="1086" xr:uid="{00000000-0005-0000-0000-0000B1090000}"/>
    <cellStyle name="Percent 9 2" xfId="2099" xr:uid="{00000000-0005-0000-0000-0000B2090000}"/>
    <cellStyle name="Percent 9 3" xfId="2245" xr:uid="{00000000-0005-0000-0000-0000B3090000}"/>
    <cellStyle name="Percent 9 4" xfId="2387" xr:uid="{00000000-0005-0000-0000-0000B4090000}"/>
    <cellStyle name="Percent 9 5" xfId="2440" xr:uid="{00000000-0005-0000-0000-0000B5090000}"/>
    <cellStyle name="Percent 9 6" xfId="2452" xr:uid="{00000000-0005-0000-0000-0000B6090000}"/>
    <cellStyle name="Percent 9 7" xfId="2462" xr:uid="{00000000-0005-0000-0000-0000B7090000}"/>
    <cellStyle name="Percent 9 8" xfId="2481" xr:uid="{A3DDA42C-82F9-4F34-B250-65CFCCA1ECD8}"/>
    <cellStyle name="Title" xfId="623" builtinId="15" customBuiltin="1"/>
    <cellStyle name="Total" xfId="638" builtinId="25" customBuiltin="1"/>
    <cellStyle name="Warning Text" xfId="636" builtinId="11" customBuiltin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ept\EFI\Shared\Projects\Forecaster\Hospital%20Files\330203v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Shared\Projects\State%20Assoc%20Clients\2005\Templates\Medicare%20Margins\STATE%20Medicare%20Margins%206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OCUME~1\KKRAWIEC\LOCALS~1\Temp\Temporary%20Directory%201%20for%20HURT%20Analysis%209.0.zip\MA%20Rate%20Growth%201997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AK238"/>
  <sheetViews>
    <sheetView tabSelected="1" workbookViewId="0">
      <pane xSplit="2" ySplit="2" topLeftCell="C3" activePane="bottomRight" state="frozen"/>
      <selection activeCell="B29" sqref="B29"/>
      <selection pane="topRight" activeCell="B29" sqref="B29"/>
      <selection pane="bottomLeft" activeCell="B29" sqref="B29"/>
      <selection pane="bottomRight" activeCell="U92" sqref="U92"/>
    </sheetView>
  </sheetViews>
  <sheetFormatPr defaultColWidth="9.140625" defaultRowHeight="12.75" x14ac:dyDescent="0.2"/>
  <cols>
    <col min="1" max="1" width="11.7109375" style="29" bestFit="1" customWidth="1"/>
    <col min="2" max="2" width="46.5703125" style="31" customWidth="1"/>
    <col min="3" max="3" width="7" style="17" bestFit="1" customWidth="1"/>
    <col min="4" max="4" width="8.28515625" style="32" customWidth="1"/>
    <col min="5" max="5" width="10.42578125" style="31" bestFit="1" customWidth="1"/>
    <col min="6" max="6" width="10.42578125" style="33" bestFit="1" customWidth="1"/>
    <col min="7" max="7" width="8.140625" style="34" bestFit="1" customWidth="1"/>
    <col min="8" max="14" width="17.85546875" style="18" bestFit="1" customWidth="1"/>
    <col min="15" max="15" width="10.140625" style="29" bestFit="1" customWidth="1"/>
    <col min="16" max="16" width="13.5703125" style="18" bestFit="1" customWidth="1"/>
    <col min="17" max="20" width="13.5703125" style="19" bestFit="1" customWidth="1"/>
    <col min="21" max="21" width="3.42578125" style="19" customWidth="1"/>
    <col min="22" max="22" width="13.5703125" style="19" bestFit="1" customWidth="1"/>
    <col min="23" max="23" width="3.5703125" style="29" customWidth="1"/>
    <col min="24" max="25" width="13.5703125" style="19" bestFit="1" customWidth="1"/>
    <col min="26" max="26" width="6.140625" style="29" customWidth="1"/>
    <col min="27" max="30" width="13.5703125" style="19" bestFit="1" customWidth="1"/>
    <col min="31" max="31" width="16.5703125" style="19" bestFit="1" customWidth="1"/>
    <col min="32" max="32" width="10.5703125" style="19" bestFit="1" customWidth="1"/>
    <col min="33" max="33" width="13.5703125" style="19" bestFit="1" customWidth="1"/>
    <col min="34" max="35" width="12.42578125" style="19" bestFit="1" customWidth="1"/>
    <col min="36" max="36" width="13.7109375" style="19" bestFit="1" customWidth="1"/>
    <col min="37" max="37" width="6" style="19" bestFit="1" customWidth="1"/>
    <col min="38" max="16384" width="9.140625" style="29"/>
  </cols>
  <sheetData>
    <row r="1" spans="1:37" x14ac:dyDescent="0.2">
      <c r="H1" s="35" t="s">
        <v>99</v>
      </c>
      <c r="I1" s="35" t="s">
        <v>101</v>
      </c>
      <c r="J1" s="35" t="s">
        <v>105</v>
      </c>
      <c r="K1" s="35" t="s">
        <v>103</v>
      </c>
      <c r="L1" s="35" t="s">
        <v>107</v>
      </c>
      <c r="M1" s="35" t="s">
        <v>109</v>
      </c>
      <c r="N1" s="35" t="s">
        <v>111</v>
      </c>
      <c r="AH1" s="2">
        <f>AJ1</f>
        <v>3.5000000000000003E-2</v>
      </c>
      <c r="AI1" s="2">
        <f>AJ1</f>
        <v>3.5000000000000003E-2</v>
      </c>
      <c r="AJ1" s="30">
        <v>3.5000000000000003E-2</v>
      </c>
      <c r="AK1" s="3"/>
    </row>
    <row r="2" spans="1:37" s="8" customFormat="1" ht="38.25" x14ac:dyDescent="0.2">
      <c r="A2" s="1" t="s">
        <v>67</v>
      </c>
      <c r="B2" s="36" t="s">
        <v>68</v>
      </c>
      <c r="C2" s="4" t="s">
        <v>69</v>
      </c>
      <c r="D2" s="36" t="s">
        <v>70</v>
      </c>
      <c r="E2" s="36" t="s">
        <v>71</v>
      </c>
      <c r="F2" s="37" t="s">
        <v>72</v>
      </c>
      <c r="G2" s="38" t="s">
        <v>73</v>
      </c>
      <c r="H2" s="5" t="s">
        <v>100</v>
      </c>
      <c r="I2" s="5" t="s">
        <v>102</v>
      </c>
      <c r="J2" s="5" t="s">
        <v>106</v>
      </c>
      <c r="K2" s="5" t="s">
        <v>104</v>
      </c>
      <c r="L2" s="5" t="s">
        <v>108</v>
      </c>
      <c r="M2" s="5" t="s">
        <v>110</v>
      </c>
      <c r="N2" s="5" t="s">
        <v>112</v>
      </c>
      <c r="O2" s="5" t="s">
        <v>78</v>
      </c>
      <c r="P2" s="5" t="s">
        <v>74</v>
      </c>
      <c r="Q2" s="5" t="s">
        <v>75</v>
      </c>
      <c r="R2" s="5" t="s">
        <v>113</v>
      </c>
      <c r="S2" s="5" t="s">
        <v>76</v>
      </c>
      <c r="T2" s="5" t="s">
        <v>114</v>
      </c>
      <c r="U2" s="6"/>
      <c r="V2" s="5" t="s">
        <v>79</v>
      </c>
      <c r="W2" s="7"/>
      <c r="X2" s="5" t="s">
        <v>133</v>
      </c>
      <c r="Y2" s="5" t="s">
        <v>77</v>
      </c>
      <c r="Z2" s="39"/>
      <c r="AA2" s="5" t="s">
        <v>80</v>
      </c>
      <c r="AB2" s="5" t="s">
        <v>81</v>
      </c>
      <c r="AC2" s="5" t="s">
        <v>82</v>
      </c>
      <c r="AD2" s="5" t="s">
        <v>83</v>
      </c>
      <c r="AE2" s="5" t="s">
        <v>84</v>
      </c>
      <c r="AF2" s="5" t="s">
        <v>85</v>
      </c>
      <c r="AG2" s="5" t="s">
        <v>168</v>
      </c>
      <c r="AH2" s="5" t="s">
        <v>170</v>
      </c>
      <c r="AI2" s="5" t="s">
        <v>171</v>
      </c>
      <c r="AJ2" s="5" t="s">
        <v>172</v>
      </c>
      <c r="AK2" s="5" t="s">
        <v>86</v>
      </c>
    </row>
    <row r="3" spans="1:37" x14ac:dyDescent="0.2">
      <c r="A3" s="9" t="s">
        <v>13</v>
      </c>
      <c r="B3" s="31" t="s">
        <v>159</v>
      </c>
      <c r="C3" s="17">
        <v>12</v>
      </c>
      <c r="D3" s="32">
        <v>370178</v>
      </c>
      <c r="E3" s="33">
        <v>44013</v>
      </c>
      <c r="F3" s="33">
        <v>44377</v>
      </c>
      <c r="G3" s="40">
        <f>365/(F3-E3+1)</f>
        <v>1</v>
      </c>
      <c r="H3" s="20">
        <v>1868942</v>
      </c>
      <c r="I3" s="20">
        <v>10082427</v>
      </c>
      <c r="J3" s="20">
        <v>0</v>
      </c>
      <c r="K3" s="20">
        <v>8164861</v>
      </c>
      <c r="L3" s="20">
        <v>3983988</v>
      </c>
      <c r="M3" s="20">
        <v>28463618</v>
      </c>
      <c r="N3" s="20">
        <v>13662539</v>
      </c>
      <c r="P3" s="19">
        <f t="shared" ref="P3" si="0">H3*$G3</f>
        <v>1868942</v>
      </c>
      <c r="Q3" s="19">
        <f t="shared" ref="Q3" si="1">I3*$G3</f>
        <v>10082427</v>
      </c>
      <c r="R3" s="19">
        <f t="shared" ref="R3" si="2">J3*$G3</f>
        <v>0</v>
      </c>
      <c r="S3" s="19">
        <f t="shared" ref="S3" si="3">K3*$G3</f>
        <v>8164861</v>
      </c>
      <c r="T3" s="19">
        <f t="shared" ref="T3" si="4">L3*$G3</f>
        <v>3983988</v>
      </c>
      <c r="V3" s="19">
        <f t="shared" ref="V3" si="5">SUM(P3:T3)</f>
        <v>24100218</v>
      </c>
      <c r="W3" s="21"/>
      <c r="X3" s="19">
        <f t="shared" ref="X3" si="6">M3*$G3</f>
        <v>28463618</v>
      </c>
      <c r="Y3" s="19">
        <f t="shared" ref="Y3" si="7">N3*$G3</f>
        <v>13662539</v>
      </c>
      <c r="Z3" s="21"/>
      <c r="AA3" s="19">
        <f t="shared" ref="AA3" si="8">V3</f>
        <v>24100218</v>
      </c>
      <c r="AB3" s="19">
        <f t="shared" ref="AB3" si="9">IF(ISERROR(((P3+Q3+R3)/X3)*Y3),0,((P3+Q3+R3)/X3)*Y3)</f>
        <v>5736658.1109221959</v>
      </c>
      <c r="AC3" s="19">
        <f t="shared" ref="AC3" si="10">IF(ISERROR(((S3+T3)/X3)*Y3),0,((S3+T3)/X3)*Y3)</f>
        <v>5831448.5272958279</v>
      </c>
      <c r="AD3" s="19">
        <f t="shared" ref="AD3" si="11">SUM(P3:R3)</f>
        <v>11951369</v>
      </c>
      <c r="AE3" s="19">
        <f t="shared" ref="AE3" si="12">SUM(S3:T3)</f>
        <v>12148849</v>
      </c>
      <c r="AF3" s="19">
        <f t="shared" ref="AF3" si="13">AD3+AE3-AA3</f>
        <v>0</v>
      </c>
      <c r="AG3" s="19">
        <f t="shared" ref="AG3" si="14">IF(ISERROR((AA3/X3)*Y3),0,(AA3/X3)*Y3)</f>
        <v>11568106.638218023</v>
      </c>
      <c r="AH3" s="18">
        <f t="shared" ref="AH3:AH63" si="15">ROUND($AB3*$AH$1,0)</f>
        <v>200783</v>
      </c>
      <c r="AI3" s="18">
        <f t="shared" ref="AI3:AI63" si="16">ROUND($AC3*$AI$1,0)</f>
        <v>204101</v>
      </c>
      <c r="AJ3" s="23">
        <f t="shared" ref="AJ3" si="17">ROUND(AH3+AI3,0)</f>
        <v>404884</v>
      </c>
      <c r="AK3" s="25">
        <v>1</v>
      </c>
    </row>
    <row r="4" spans="1:37" x14ac:dyDescent="0.2">
      <c r="A4" s="29" t="s">
        <v>96</v>
      </c>
      <c r="B4" s="31" t="s">
        <v>157</v>
      </c>
      <c r="C4" s="17">
        <v>12</v>
      </c>
      <c r="D4" s="32">
        <v>370039</v>
      </c>
      <c r="E4" s="33">
        <v>44136</v>
      </c>
      <c r="F4" s="33">
        <v>44500</v>
      </c>
      <c r="G4" s="40">
        <f t="shared" ref="G4:G66" si="18">365/(F4-E4+1)</f>
        <v>1</v>
      </c>
      <c r="H4" s="20">
        <v>13240164</v>
      </c>
      <c r="I4" s="20">
        <v>88810278</v>
      </c>
      <c r="J4" s="20">
        <v>8408197</v>
      </c>
      <c r="K4" s="20">
        <v>231546249</v>
      </c>
      <c r="L4" s="20">
        <v>52589651</v>
      </c>
      <c r="M4" s="20">
        <v>408648590</v>
      </c>
      <c r="N4" s="20">
        <v>66934450</v>
      </c>
      <c r="P4" s="19">
        <f t="shared" ref="P4:P64" si="19">H4*$G4</f>
        <v>13240164</v>
      </c>
      <c r="Q4" s="19">
        <f t="shared" ref="Q4:Q64" si="20">I4*$G4</f>
        <v>88810278</v>
      </c>
      <c r="R4" s="19">
        <f t="shared" ref="R4:R64" si="21">J4*$G4</f>
        <v>8408197</v>
      </c>
      <c r="S4" s="19">
        <f t="shared" ref="S4:S64" si="22">K4*$G4</f>
        <v>231546249</v>
      </c>
      <c r="T4" s="19">
        <f t="shared" ref="T4:T64" si="23">L4*$G4</f>
        <v>52589651</v>
      </c>
      <c r="V4" s="19">
        <f t="shared" ref="V4:V64" si="24">SUM(P4:T4)</f>
        <v>394594539</v>
      </c>
      <c r="W4" s="21"/>
      <c r="X4" s="19">
        <f t="shared" ref="X4:X64" si="25">M4*$G4</f>
        <v>408648590</v>
      </c>
      <c r="Y4" s="19">
        <f t="shared" ref="Y4:Y64" si="26">N4*$G4</f>
        <v>66934450</v>
      </c>
      <c r="Z4" s="21"/>
      <c r="AA4" s="19">
        <f t="shared" ref="AA4:AA64" si="27">V4</f>
        <v>394594539</v>
      </c>
      <c r="AB4" s="19">
        <f t="shared" ref="AB4:AB64" si="28">IF(ISERROR(((P4+Q4+R4)/X4)*Y4),0,((P4+Q4+R4)/X4)*Y4)</f>
        <v>18092533.365191717</v>
      </c>
      <c r="AC4" s="19">
        <f t="shared" ref="AC4:AC64" si="29">IF(ISERROR(((S4+T4)/X4)*Y4),0,((S4+T4)/X4)*Y4)</f>
        <v>46539938.365515962</v>
      </c>
      <c r="AD4" s="19">
        <f t="shared" ref="AD4:AD64" si="30">SUM(P4:R4)</f>
        <v>110458639</v>
      </c>
      <c r="AE4" s="19">
        <f t="shared" ref="AE4:AE64" si="31">SUM(S4:T4)</f>
        <v>284135900</v>
      </c>
      <c r="AF4" s="19">
        <f t="shared" ref="AF4:AF64" si="32">AD4+AE4-AA4</f>
        <v>0</v>
      </c>
      <c r="AG4" s="19">
        <f t="shared" ref="AG4:AG64" si="33">IF(ISERROR((AA4/X4)*Y4),0,(AA4/X4)*Y4)</f>
        <v>64632471.730707668</v>
      </c>
      <c r="AH4" s="18">
        <f t="shared" si="15"/>
        <v>633239</v>
      </c>
      <c r="AI4" s="18">
        <f t="shared" si="16"/>
        <v>1628898</v>
      </c>
      <c r="AJ4" s="23">
        <f t="shared" ref="AJ4:AJ64" si="34">ROUND(AH4+AI4,0)</f>
        <v>2262137</v>
      </c>
      <c r="AK4" s="25">
        <v>1</v>
      </c>
    </row>
    <row r="5" spans="1:37" s="26" customFormat="1" x14ac:dyDescent="0.2">
      <c r="A5" s="9" t="s">
        <v>19</v>
      </c>
      <c r="B5" s="31" t="s">
        <v>156</v>
      </c>
      <c r="C5" s="17">
        <v>12</v>
      </c>
      <c r="D5" s="32">
        <v>370183</v>
      </c>
      <c r="E5" s="33">
        <v>44166</v>
      </c>
      <c r="F5" s="33">
        <v>44530</v>
      </c>
      <c r="G5" s="40">
        <f t="shared" si="18"/>
        <v>1</v>
      </c>
      <c r="H5" s="20">
        <v>3932799</v>
      </c>
      <c r="I5" s="20">
        <v>7002302</v>
      </c>
      <c r="J5" s="20">
        <v>1260097</v>
      </c>
      <c r="K5" s="20">
        <v>53085022</v>
      </c>
      <c r="L5" s="20">
        <v>18112050</v>
      </c>
      <c r="M5" s="20">
        <v>88072464</v>
      </c>
      <c r="N5" s="20">
        <v>16525908</v>
      </c>
      <c r="O5" s="29"/>
      <c r="P5" s="19">
        <f t="shared" si="19"/>
        <v>3932799</v>
      </c>
      <c r="Q5" s="19">
        <f t="shared" si="20"/>
        <v>7002302</v>
      </c>
      <c r="R5" s="19">
        <f t="shared" si="21"/>
        <v>1260097</v>
      </c>
      <c r="S5" s="19">
        <f t="shared" si="22"/>
        <v>53085022</v>
      </c>
      <c r="T5" s="19">
        <f t="shared" si="23"/>
        <v>18112050</v>
      </c>
      <c r="U5" s="19"/>
      <c r="V5" s="19">
        <f t="shared" si="24"/>
        <v>83392270</v>
      </c>
      <c r="W5" s="21"/>
      <c r="X5" s="19">
        <f t="shared" si="25"/>
        <v>88072464</v>
      </c>
      <c r="Y5" s="19">
        <f t="shared" si="26"/>
        <v>16525908</v>
      </c>
      <c r="Z5" s="21"/>
      <c r="AA5" s="19">
        <f t="shared" si="27"/>
        <v>83392270</v>
      </c>
      <c r="AB5" s="19">
        <f t="shared" si="28"/>
        <v>2288305.6864377498</v>
      </c>
      <c r="AC5" s="19">
        <f t="shared" si="29"/>
        <v>13359411.197367841</v>
      </c>
      <c r="AD5" s="19">
        <f t="shared" si="30"/>
        <v>12195198</v>
      </c>
      <c r="AE5" s="19">
        <f t="shared" si="31"/>
        <v>71197072</v>
      </c>
      <c r="AF5" s="19">
        <f t="shared" si="32"/>
        <v>0</v>
      </c>
      <c r="AG5" s="19">
        <f t="shared" si="33"/>
        <v>15647716.88380559</v>
      </c>
      <c r="AH5" s="18">
        <f t="shared" si="15"/>
        <v>80091</v>
      </c>
      <c r="AI5" s="18">
        <f t="shared" si="16"/>
        <v>467579</v>
      </c>
      <c r="AJ5" s="23">
        <f t="shared" si="34"/>
        <v>547670</v>
      </c>
      <c r="AK5" s="25">
        <v>1</v>
      </c>
    </row>
    <row r="6" spans="1:37" x14ac:dyDescent="0.2">
      <c r="A6" s="29" t="s">
        <v>97</v>
      </c>
      <c r="B6" s="31" t="s">
        <v>98</v>
      </c>
      <c r="C6" s="17">
        <v>12</v>
      </c>
      <c r="D6" s="32">
        <v>370202</v>
      </c>
      <c r="E6" s="33">
        <v>44197</v>
      </c>
      <c r="F6" s="33">
        <v>44561</v>
      </c>
      <c r="G6" s="40">
        <f t="shared" si="18"/>
        <v>1</v>
      </c>
      <c r="H6" s="20">
        <v>82272077</v>
      </c>
      <c r="I6" s="20">
        <v>432054739</v>
      </c>
      <c r="J6" s="20">
        <v>27537335</v>
      </c>
      <c r="K6" s="20">
        <v>467574896</v>
      </c>
      <c r="L6" s="20">
        <v>56579386</v>
      </c>
      <c r="M6" s="20">
        <v>1066018433</v>
      </c>
      <c r="N6" s="20">
        <v>203144869</v>
      </c>
      <c r="P6" s="19">
        <f t="shared" si="19"/>
        <v>82272077</v>
      </c>
      <c r="Q6" s="19">
        <f t="shared" si="20"/>
        <v>432054739</v>
      </c>
      <c r="R6" s="19">
        <f t="shared" si="21"/>
        <v>27537335</v>
      </c>
      <c r="S6" s="19">
        <f t="shared" si="22"/>
        <v>467574896</v>
      </c>
      <c r="T6" s="19">
        <f t="shared" si="23"/>
        <v>56579386</v>
      </c>
      <c r="V6" s="19">
        <f t="shared" si="24"/>
        <v>1066018433</v>
      </c>
      <c r="W6" s="21"/>
      <c r="X6" s="19">
        <f t="shared" si="25"/>
        <v>1066018433</v>
      </c>
      <c r="Y6" s="19">
        <f t="shared" si="26"/>
        <v>203144869</v>
      </c>
      <c r="Z6" s="21"/>
      <c r="AA6" s="19">
        <f t="shared" si="27"/>
        <v>1066018433</v>
      </c>
      <c r="AB6" s="19">
        <f t="shared" si="28"/>
        <v>103259867.33729511</v>
      </c>
      <c r="AC6" s="19">
        <f t="shared" si="29"/>
        <v>99885001.662704885</v>
      </c>
      <c r="AD6" s="19">
        <f t="shared" si="30"/>
        <v>541864151</v>
      </c>
      <c r="AE6" s="19">
        <f t="shared" si="31"/>
        <v>524154282</v>
      </c>
      <c r="AF6" s="19">
        <f t="shared" si="32"/>
        <v>0</v>
      </c>
      <c r="AG6" s="19">
        <f t="shared" si="33"/>
        <v>203144869</v>
      </c>
      <c r="AH6" s="18">
        <f t="shared" si="15"/>
        <v>3614095</v>
      </c>
      <c r="AI6" s="18">
        <f t="shared" si="16"/>
        <v>3495975</v>
      </c>
      <c r="AJ6" s="23">
        <f t="shared" si="34"/>
        <v>7110070</v>
      </c>
      <c r="AK6" s="25">
        <v>1</v>
      </c>
    </row>
    <row r="7" spans="1:37" x14ac:dyDescent="0.2">
      <c r="A7" s="9" t="s">
        <v>28</v>
      </c>
      <c r="B7" s="31" t="s">
        <v>124</v>
      </c>
      <c r="C7" s="17">
        <v>12</v>
      </c>
      <c r="D7" s="32">
        <v>370014</v>
      </c>
      <c r="E7" s="33">
        <v>44105</v>
      </c>
      <c r="F7" s="33">
        <v>44469</v>
      </c>
      <c r="G7" s="40">
        <f t="shared" si="18"/>
        <v>1</v>
      </c>
      <c r="H7" s="20">
        <v>76730499</v>
      </c>
      <c r="I7" s="20">
        <v>572232887</v>
      </c>
      <c r="J7" s="20">
        <v>32195863</v>
      </c>
      <c r="K7" s="20">
        <v>504403997</v>
      </c>
      <c r="L7" s="20">
        <v>62762767</v>
      </c>
      <c r="M7" s="20">
        <v>1248510363</v>
      </c>
      <c r="N7" s="20">
        <v>108207191</v>
      </c>
      <c r="P7" s="19">
        <f t="shared" si="19"/>
        <v>76730499</v>
      </c>
      <c r="Q7" s="19">
        <f t="shared" si="20"/>
        <v>572232887</v>
      </c>
      <c r="R7" s="19">
        <f t="shared" si="21"/>
        <v>32195863</v>
      </c>
      <c r="S7" s="19">
        <f t="shared" si="22"/>
        <v>504403997</v>
      </c>
      <c r="T7" s="19">
        <f t="shared" si="23"/>
        <v>62762767</v>
      </c>
      <c r="V7" s="19">
        <f t="shared" si="24"/>
        <v>1248326013</v>
      </c>
      <c r="W7" s="21"/>
      <c r="X7" s="19">
        <f t="shared" si="25"/>
        <v>1248510363</v>
      </c>
      <c r="Y7" s="19">
        <f t="shared" si="26"/>
        <v>108207191</v>
      </c>
      <c r="Z7" s="21"/>
      <c r="AA7" s="19">
        <f t="shared" si="27"/>
        <v>1248326013</v>
      </c>
      <c r="AB7" s="19">
        <f t="shared" si="28"/>
        <v>59035416.238639228</v>
      </c>
      <c r="AC7" s="19">
        <f t="shared" si="29"/>
        <v>49155797.324367046</v>
      </c>
      <c r="AD7" s="19">
        <f t="shared" si="30"/>
        <v>681159249</v>
      </c>
      <c r="AE7" s="19">
        <f t="shared" si="31"/>
        <v>567166764</v>
      </c>
      <c r="AF7" s="19">
        <f t="shared" si="32"/>
        <v>0</v>
      </c>
      <c r="AG7" s="19">
        <f t="shared" si="33"/>
        <v>108191213.56300627</v>
      </c>
      <c r="AH7" s="18">
        <f t="shared" si="15"/>
        <v>2066240</v>
      </c>
      <c r="AI7" s="18">
        <f t="shared" si="16"/>
        <v>1720453</v>
      </c>
      <c r="AJ7" s="23">
        <f t="shared" si="34"/>
        <v>3786693</v>
      </c>
      <c r="AK7" s="25">
        <v>1</v>
      </c>
    </row>
    <row r="8" spans="1:37" x14ac:dyDescent="0.2">
      <c r="A8" s="9" t="s">
        <v>32</v>
      </c>
      <c r="B8" s="31" t="s">
        <v>158</v>
      </c>
      <c r="C8" s="17">
        <v>12</v>
      </c>
      <c r="D8" s="32">
        <v>370006</v>
      </c>
      <c r="E8" s="33">
        <v>43983</v>
      </c>
      <c r="F8" s="33">
        <v>44347</v>
      </c>
      <c r="G8" s="40">
        <f t="shared" si="18"/>
        <v>1</v>
      </c>
      <c r="H8" s="20">
        <v>21371010</v>
      </c>
      <c r="I8" s="20">
        <v>97866712</v>
      </c>
      <c r="J8" s="20">
        <v>8892074</v>
      </c>
      <c r="K8" s="20">
        <v>183053899</v>
      </c>
      <c r="L8" s="20">
        <v>40306260</v>
      </c>
      <c r="M8" s="20">
        <v>351739131</v>
      </c>
      <c r="N8" s="20">
        <v>54553028</v>
      </c>
      <c r="P8" s="19">
        <f t="shared" si="19"/>
        <v>21371010</v>
      </c>
      <c r="Q8" s="19">
        <f t="shared" si="20"/>
        <v>97866712</v>
      </c>
      <c r="R8" s="19">
        <f t="shared" si="21"/>
        <v>8892074</v>
      </c>
      <c r="S8" s="19">
        <f t="shared" si="22"/>
        <v>183053899</v>
      </c>
      <c r="T8" s="19">
        <f t="shared" si="23"/>
        <v>40306260</v>
      </c>
      <c r="V8" s="19">
        <f t="shared" si="24"/>
        <v>351489955</v>
      </c>
      <c r="W8" s="21"/>
      <c r="X8" s="19">
        <f t="shared" si="25"/>
        <v>351739131</v>
      </c>
      <c r="Y8" s="19">
        <f t="shared" si="26"/>
        <v>54553028</v>
      </c>
      <c r="Z8" s="21"/>
      <c r="AA8" s="19">
        <f t="shared" si="27"/>
        <v>351489955</v>
      </c>
      <c r="AB8" s="19">
        <f t="shared" si="28"/>
        <v>19872308.005509593</v>
      </c>
      <c r="AC8" s="19">
        <f t="shared" si="29"/>
        <v>34642074.009136766</v>
      </c>
      <c r="AD8" s="19">
        <f t="shared" si="30"/>
        <v>128129796</v>
      </c>
      <c r="AE8" s="19">
        <f t="shared" si="31"/>
        <v>223360159</v>
      </c>
      <c r="AF8" s="19">
        <f t="shared" si="32"/>
        <v>0</v>
      </c>
      <c r="AG8" s="19">
        <f t="shared" si="33"/>
        <v>54514382.014646359</v>
      </c>
      <c r="AH8" s="18">
        <f t="shared" si="15"/>
        <v>695531</v>
      </c>
      <c r="AI8" s="18">
        <f t="shared" si="16"/>
        <v>1212473</v>
      </c>
      <c r="AJ8" s="23">
        <f t="shared" si="34"/>
        <v>1908004</v>
      </c>
      <c r="AK8" s="25">
        <v>1</v>
      </c>
    </row>
    <row r="9" spans="1:37" x14ac:dyDescent="0.2">
      <c r="A9" s="22" t="s">
        <v>40</v>
      </c>
      <c r="B9" s="31" t="s">
        <v>128</v>
      </c>
      <c r="C9" s="17">
        <v>12</v>
      </c>
      <c r="D9" s="32">
        <v>370002</v>
      </c>
      <c r="E9" s="33">
        <v>43983</v>
      </c>
      <c r="F9" s="33">
        <v>44347</v>
      </c>
      <c r="G9" s="40">
        <f t="shared" si="18"/>
        <v>1</v>
      </c>
      <c r="H9" s="20">
        <v>10433792</v>
      </c>
      <c r="I9" s="20">
        <v>50200798</v>
      </c>
      <c r="J9" s="20">
        <v>3439638</v>
      </c>
      <c r="K9" s="20">
        <v>130292192</v>
      </c>
      <c r="L9" s="20">
        <v>21222413</v>
      </c>
      <c r="M9" s="20">
        <v>224363181</v>
      </c>
      <c r="N9" s="20">
        <v>44068824</v>
      </c>
      <c r="P9" s="19">
        <f t="shared" si="19"/>
        <v>10433792</v>
      </c>
      <c r="Q9" s="19">
        <f t="shared" si="20"/>
        <v>50200798</v>
      </c>
      <c r="R9" s="19">
        <f t="shared" si="21"/>
        <v>3439638</v>
      </c>
      <c r="S9" s="19">
        <f t="shared" si="22"/>
        <v>130292192</v>
      </c>
      <c r="T9" s="19">
        <f t="shared" si="23"/>
        <v>21222413</v>
      </c>
      <c r="V9" s="19">
        <f t="shared" si="24"/>
        <v>215588833</v>
      </c>
      <c r="W9" s="21"/>
      <c r="X9" s="19">
        <f t="shared" si="25"/>
        <v>224363181</v>
      </c>
      <c r="Y9" s="19">
        <f t="shared" si="26"/>
        <v>44068824</v>
      </c>
      <c r="Z9" s="21"/>
      <c r="AA9" s="19">
        <f t="shared" si="27"/>
        <v>215588833</v>
      </c>
      <c r="AB9" s="19">
        <f t="shared" si="28"/>
        <v>12585290.795408502</v>
      </c>
      <c r="AC9" s="19">
        <f t="shared" si="29"/>
        <v>29760098.922712814</v>
      </c>
      <c r="AD9" s="19">
        <f t="shared" si="30"/>
        <v>64074228</v>
      </c>
      <c r="AE9" s="19">
        <f t="shared" si="31"/>
        <v>151514605</v>
      </c>
      <c r="AF9" s="19">
        <f t="shared" si="32"/>
        <v>0</v>
      </c>
      <c r="AG9" s="19">
        <f t="shared" si="33"/>
        <v>42345389.718121313</v>
      </c>
      <c r="AH9" s="18">
        <f t="shared" si="15"/>
        <v>440485</v>
      </c>
      <c r="AI9" s="18">
        <f t="shared" si="16"/>
        <v>1041603</v>
      </c>
      <c r="AJ9" s="23">
        <f t="shared" si="34"/>
        <v>1482088</v>
      </c>
      <c r="AK9" s="25">
        <v>1</v>
      </c>
    </row>
    <row r="10" spans="1:37" x14ac:dyDescent="0.2">
      <c r="A10" s="22" t="s">
        <v>14</v>
      </c>
      <c r="B10" s="31" t="s">
        <v>54</v>
      </c>
      <c r="C10" s="17">
        <v>12</v>
      </c>
      <c r="D10" s="32">
        <v>370228</v>
      </c>
      <c r="E10" s="33">
        <v>44197</v>
      </c>
      <c r="F10" s="33">
        <v>44561</v>
      </c>
      <c r="G10" s="40">
        <f t="shared" si="18"/>
        <v>1</v>
      </c>
      <c r="H10" s="20">
        <v>6382568</v>
      </c>
      <c r="I10" s="20">
        <v>69427084</v>
      </c>
      <c r="J10" s="20">
        <v>1918733</v>
      </c>
      <c r="K10" s="20">
        <v>216731576</v>
      </c>
      <c r="L10" s="20">
        <v>43830173</v>
      </c>
      <c r="M10" s="20">
        <v>338290134</v>
      </c>
      <c r="N10" s="20">
        <v>57588260</v>
      </c>
      <c r="P10" s="19">
        <f t="shared" si="19"/>
        <v>6382568</v>
      </c>
      <c r="Q10" s="19">
        <f t="shared" si="20"/>
        <v>69427084</v>
      </c>
      <c r="R10" s="19">
        <f t="shared" si="21"/>
        <v>1918733</v>
      </c>
      <c r="S10" s="19">
        <f t="shared" si="22"/>
        <v>216731576</v>
      </c>
      <c r="T10" s="19">
        <f t="shared" si="23"/>
        <v>43830173</v>
      </c>
      <c r="V10" s="19">
        <f t="shared" si="24"/>
        <v>338290134</v>
      </c>
      <c r="W10" s="21"/>
      <c r="X10" s="19">
        <f t="shared" si="25"/>
        <v>338290134</v>
      </c>
      <c r="Y10" s="19">
        <f t="shared" si="26"/>
        <v>57588260</v>
      </c>
      <c r="Z10" s="21"/>
      <c r="AA10" s="19">
        <f t="shared" si="27"/>
        <v>338290134</v>
      </c>
      <c r="AB10" s="19">
        <f t="shared" si="28"/>
        <v>13231962.729247374</v>
      </c>
      <c r="AC10" s="19">
        <f t="shared" si="29"/>
        <v>44356297.270752624</v>
      </c>
      <c r="AD10" s="19">
        <f t="shared" si="30"/>
        <v>77728385</v>
      </c>
      <c r="AE10" s="19">
        <f t="shared" si="31"/>
        <v>260561749</v>
      </c>
      <c r="AF10" s="19">
        <f t="shared" si="32"/>
        <v>0</v>
      </c>
      <c r="AG10" s="19">
        <f t="shared" si="33"/>
        <v>57588260</v>
      </c>
      <c r="AH10" s="18">
        <f t="shared" si="15"/>
        <v>463119</v>
      </c>
      <c r="AI10" s="18">
        <f t="shared" si="16"/>
        <v>1552470</v>
      </c>
      <c r="AJ10" s="23">
        <f t="shared" si="34"/>
        <v>2015589</v>
      </c>
      <c r="AK10" s="25">
        <v>1</v>
      </c>
    </row>
    <row r="11" spans="1:37" x14ac:dyDescent="0.2">
      <c r="A11" s="22" t="s">
        <v>125</v>
      </c>
      <c r="B11" s="31" t="s">
        <v>87</v>
      </c>
      <c r="C11" s="17">
        <v>12</v>
      </c>
      <c r="D11" s="32">
        <v>370030</v>
      </c>
      <c r="E11" s="33">
        <v>44197</v>
      </c>
      <c r="F11" s="33">
        <v>44561</v>
      </c>
      <c r="G11" s="40">
        <f t="shared" si="18"/>
        <v>1</v>
      </c>
      <c r="H11" s="20">
        <v>1846454</v>
      </c>
      <c r="I11" s="20">
        <v>7299463</v>
      </c>
      <c r="J11" s="20">
        <v>1159333</v>
      </c>
      <c r="K11" s="20">
        <v>28405854</v>
      </c>
      <c r="L11" s="20">
        <v>12693586</v>
      </c>
      <c r="M11" s="20">
        <v>52927423</v>
      </c>
      <c r="N11" s="20">
        <v>9395181</v>
      </c>
      <c r="P11" s="19">
        <f t="shared" si="19"/>
        <v>1846454</v>
      </c>
      <c r="Q11" s="19">
        <f t="shared" si="20"/>
        <v>7299463</v>
      </c>
      <c r="R11" s="19">
        <f t="shared" si="21"/>
        <v>1159333</v>
      </c>
      <c r="S11" s="19">
        <f t="shared" si="22"/>
        <v>28405854</v>
      </c>
      <c r="T11" s="19">
        <f t="shared" si="23"/>
        <v>12693586</v>
      </c>
      <c r="V11" s="19">
        <f t="shared" si="24"/>
        <v>51404690</v>
      </c>
      <c r="W11" s="21"/>
      <c r="X11" s="19">
        <f t="shared" si="25"/>
        <v>52927423</v>
      </c>
      <c r="Y11" s="19">
        <f t="shared" si="26"/>
        <v>9395181</v>
      </c>
      <c r="Z11" s="21"/>
      <c r="AA11" s="19">
        <f t="shared" si="27"/>
        <v>51404690</v>
      </c>
      <c r="AB11" s="19">
        <f t="shared" si="28"/>
        <v>1829291.5753757744</v>
      </c>
      <c r="AC11" s="19">
        <f t="shared" si="29"/>
        <v>7295588.1074852254</v>
      </c>
      <c r="AD11" s="19">
        <f t="shared" si="30"/>
        <v>10305250</v>
      </c>
      <c r="AE11" s="19">
        <f t="shared" si="31"/>
        <v>41099440</v>
      </c>
      <c r="AF11" s="19">
        <f t="shared" si="32"/>
        <v>0</v>
      </c>
      <c r="AG11" s="19">
        <f t="shared" si="33"/>
        <v>9124879.6828610003</v>
      </c>
      <c r="AH11" s="18">
        <f t="shared" si="15"/>
        <v>64025</v>
      </c>
      <c r="AI11" s="18">
        <f t="shared" si="16"/>
        <v>255346</v>
      </c>
      <c r="AJ11" s="23">
        <f t="shared" si="34"/>
        <v>319371</v>
      </c>
      <c r="AK11" s="25">
        <v>1</v>
      </c>
    </row>
    <row r="12" spans="1:37" x14ac:dyDescent="0.2">
      <c r="A12" s="24" t="s">
        <v>121</v>
      </c>
      <c r="B12" s="31" t="s">
        <v>122</v>
      </c>
      <c r="C12" s="17">
        <v>12</v>
      </c>
      <c r="D12" s="32">
        <v>370041</v>
      </c>
      <c r="E12" s="33">
        <v>44197</v>
      </c>
      <c r="F12" s="33">
        <v>44561</v>
      </c>
      <c r="G12" s="40">
        <f t="shared" si="18"/>
        <v>1</v>
      </c>
      <c r="H12" s="20">
        <v>2293517</v>
      </c>
      <c r="I12" s="20">
        <v>130247371</v>
      </c>
      <c r="J12" s="20">
        <v>419729</v>
      </c>
      <c r="K12" s="20">
        <v>176609297</v>
      </c>
      <c r="L12" s="20">
        <v>7329286</v>
      </c>
      <c r="M12" s="20">
        <v>316899200</v>
      </c>
      <c r="N12" s="20">
        <v>58713989</v>
      </c>
      <c r="P12" s="19">
        <f t="shared" si="19"/>
        <v>2293517</v>
      </c>
      <c r="Q12" s="19">
        <f t="shared" si="20"/>
        <v>130247371</v>
      </c>
      <c r="R12" s="19">
        <f t="shared" si="21"/>
        <v>419729</v>
      </c>
      <c r="S12" s="19">
        <f t="shared" si="22"/>
        <v>176609297</v>
      </c>
      <c r="T12" s="19">
        <f t="shared" si="23"/>
        <v>7329286</v>
      </c>
      <c r="V12" s="19">
        <f t="shared" si="24"/>
        <v>316899200</v>
      </c>
      <c r="W12" s="21"/>
      <c r="X12" s="19">
        <f t="shared" si="25"/>
        <v>316899200</v>
      </c>
      <c r="Y12" s="19">
        <f t="shared" si="26"/>
        <v>58713989</v>
      </c>
      <c r="Z12" s="21"/>
      <c r="AA12" s="19">
        <f t="shared" si="27"/>
        <v>316899200</v>
      </c>
      <c r="AB12" s="19">
        <f t="shared" si="28"/>
        <v>24634483.785289496</v>
      </c>
      <c r="AC12" s="19">
        <f t="shared" si="29"/>
        <v>34079505.214710504</v>
      </c>
      <c r="AD12" s="19">
        <f t="shared" si="30"/>
        <v>132960617</v>
      </c>
      <c r="AE12" s="19">
        <f t="shared" si="31"/>
        <v>183938583</v>
      </c>
      <c r="AF12" s="19">
        <f t="shared" si="32"/>
        <v>0</v>
      </c>
      <c r="AG12" s="19">
        <f t="shared" si="33"/>
        <v>58713989</v>
      </c>
      <c r="AH12" s="18">
        <f t="shared" si="15"/>
        <v>862207</v>
      </c>
      <c r="AI12" s="18">
        <f t="shared" si="16"/>
        <v>1192783</v>
      </c>
      <c r="AJ12" s="23">
        <f t="shared" si="34"/>
        <v>2054990</v>
      </c>
      <c r="AK12" s="25">
        <v>1</v>
      </c>
    </row>
    <row r="13" spans="1:37" x14ac:dyDescent="0.2">
      <c r="A13" s="48" t="s">
        <v>136</v>
      </c>
      <c r="B13" s="31" t="s">
        <v>144</v>
      </c>
      <c r="C13" s="17">
        <v>12</v>
      </c>
      <c r="D13" s="32">
        <v>374023</v>
      </c>
      <c r="E13" s="33">
        <v>44197</v>
      </c>
      <c r="F13" s="33">
        <v>44561</v>
      </c>
      <c r="G13" s="40">
        <f t="shared" si="18"/>
        <v>1</v>
      </c>
      <c r="H13" s="20">
        <v>39180055</v>
      </c>
      <c r="I13" s="20">
        <v>0</v>
      </c>
      <c r="J13" s="20">
        <v>0</v>
      </c>
      <c r="K13" s="20">
        <v>0</v>
      </c>
      <c r="L13" s="20">
        <v>986450</v>
      </c>
      <c r="M13" s="20">
        <v>40166505</v>
      </c>
      <c r="N13" s="20">
        <v>24073088</v>
      </c>
      <c r="P13" s="19">
        <f t="shared" si="19"/>
        <v>39180055</v>
      </c>
      <c r="Q13" s="19">
        <f t="shared" si="20"/>
        <v>0</v>
      </c>
      <c r="R13" s="19">
        <f t="shared" si="21"/>
        <v>0</v>
      </c>
      <c r="S13" s="19">
        <f t="shared" si="22"/>
        <v>0</v>
      </c>
      <c r="T13" s="19">
        <f t="shared" si="23"/>
        <v>986450</v>
      </c>
      <c r="V13" s="19">
        <f t="shared" si="24"/>
        <v>40166505</v>
      </c>
      <c r="W13" s="21"/>
      <c r="X13" s="19">
        <f t="shared" si="25"/>
        <v>40166505</v>
      </c>
      <c r="Y13" s="19">
        <f t="shared" si="26"/>
        <v>24073088</v>
      </c>
      <c r="Z13" s="21"/>
      <c r="AA13" s="19">
        <f t="shared" si="27"/>
        <v>40166505</v>
      </c>
      <c r="AB13" s="19">
        <f t="shared" si="28"/>
        <v>23481876.55012155</v>
      </c>
      <c r="AC13" s="19">
        <f t="shared" si="29"/>
        <v>591211.44987844967</v>
      </c>
      <c r="AD13" s="19">
        <f t="shared" si="30"/>
        <v>39180055</v>
      </c>
      <c r="AE13" s="19">
        <f t="shared" si="31"/>
        <v>986450</v>
      </c>
      <c r="AF13" s="19">
        <f t="shared" si="32"/>
        <v>0</v>
      </c>
      <c r="AG13" s="19">
        <f t="shared" si="33"/>
        <v>24073088</v>
      </c>
      <c r="AH13" s="18">
        <f t="shared" si="15"/>
        <v>821866</v>
      </c>
      <c r="AI13" s="18">
        <f t="shared" si="16"/>
        <v>20692</v>
      </c>
      <c r="AJ13" s="23">
        <f t="shared" si="34"/>
        <v>842558</v>
      </c>
      <c r="AK13" s="25">
        <v>1</v>
      </c>
    </row>
    <row r="14" spans="1:37" x14ac:dyDescent="0.2">
      <c r="A14" s="22" t="s">
        <v>0</v>
      </c>
      <c r="B14" s="31" t="s">
        <v>44</v>
      </c>
      <c r="C14" s="17">
        <v>12</v>
      </c>
      <c r="D14" s="32">
        <v>370100</v>
      </c>
      <c r="E14" s="33">
        <v>44013</v>
      </c>
      <c r="F14" s="33">
        <v>44377</v>
      </c>
      <c r="G14" s="40">
        <f t="shared" si="18"/>
        <v>1</v>
      </c>
      <c r="H14" s="20">
        <v>1481089</v>
      </c>
      <c r="I14" s="20">
        <v>4747422</v>
      </c>
      <c r="J14" s="20">
        <v>557648</v>
      </c>
      <c r="K14" s="20">
        <v>17816014</v>
      </c>
      <c r="L14" s="20">
        <v>5785012</v>
      </c>
      <c r="M14" s="20">
        <v>32110772</v>
      </c>
      <c r="N14" s="20">
        <v>8927071</v>
      </c>
      <c r="P14" s="19">
        <f t="shared" si="19"/>
        <v>1481089</v>
      </c>
      <c r="Q14" s="19">
        <f t="shared" si="20"/>
        <v>4747422</v>
      </c>
      <c r="R14" s="19">
        <f t="shared" si="21"/>
        <v>557648</v>
      </c>
      <c r="S14" s="19">
        <f t="shared" si="22"/>
        <v>17816014</v>
      </c>
      <c r="T14" s="19">
        <f t="shared" si="23"/>
        <v>5785012</v>
      </c>
      <c r="V14" s="19">
        <f t="shared" si="24"/>
        <v>30387185</v>
      </c>
      <c r="W14" s="21"/>
      <c r="X14" s="19">
        <f t="shared" si="25"/>
        <v>32110772</v>
      </c>
      <c r="Y14" s="19">
        <f t="shared" si="26"/>
        <v>8927071</v>
      </c>
      <c r="Z14" s="21"/>
      <c r="AA14" s="19">
        <f t="shared" si="27"/>
        <v>30387185</v>
      </c>
      <c r="AB14" s="19">
        <f t="shared" si="28"/>
        <v>1886610.6118622434</v>
      </c>
      <c r="AC14" s="19">
        <f t="shared" si="29"/>
        <v>6561288.3668709686</v>
      </c>
      <c r="AD14" s="19">
        <f t="shared" si="30"/>
        <v>6786159</v>
      </c>
      <c r="AE14" s="19">
        <f t="shared" si="31"/>
        <v>23601026</v>
      </c>
      <c r="AF14" s="19">
        <f t="shared" si="32"/>
        <v>0</v>
      </c>
      <c r="AG14" s="19">
        <f t="shared" si="33"/>
        <v>8447898.9787332118</v>
      </c>
      <c r="AH14" s="18">
        <f t="shared" si="15"/>
        <v>66031</v>
      </c>
      <c r="AI14" s="18">
        <f t="shared" si="16"/>
        <v>229645</v>
      </c>
      <c r="AJ14" s="23">
        <f t="shared" si="34"/>
        <v>295676</v>
      </c>
      <c r="AK14" s="25">
        <v>1</v>
      </c>
    </row>
    <row r="15" spans="1:37" x14ac:dyDescent="0.2">
      <c r="A15" s="26" t="s">
        <v>115</v>
      </c>
      <c r="B15" s="31" t="s">
        <v>117</v>
      </c>
      <c r="C15" s="17">
        <v>12</v>
      </c>
      <c r="D15" s="32">
        <v>370029</v>
      </c>
      <c r="E15" s="33">
        <v>44287</v>
      </c>
      <c r="F15" s="33">
        <v>44651</v>
      </c>
      <c r="G15" s="40">
        <f t="shared" si="18"/>
        <v>1</v>
      </c>
      <c r="H15" s="20">
        <v>3342647</v>
      </c>
      <c r="I15" s="20">
        <v>19086984</v>
      </c>
      <c r="J15" s="20">
        <v>1360157</v>
      </c>
      <c r="K15" s="20">
        <v>70942624</v>
      </c>
      <c r="L15" s="20">
        <v>9458920</v>
      </c>
      <c r="M15" s="20">
        <v>106225340</v>
      </c>
      <c r="N15" s="20">
        <v>22358644</v>
      </c>
      <c r="P15" s="19">
        <f t="shared" si="19"/>
        <v>3342647</v>
      </c>
      <c r="Q15" s="19">
        <f t="shared" si="20"/>
        <v>19086984</v>
      </c>
      <c r="R15" s="19">
        <f t="shared" si="21"/>
        <v>1360157</v>
      </c>
      <c r="S15" s="19">
        <f t="shared" si="22"/>
        <v>70942624</v>
      </c>
      <c r="T15" s="19">
        <f t="shared" si="23"/>
        <v>9458920</v>
      </c>
      <c r="V15" s="19">
        <f t="shared" si="24"/>
        <v>104191332</v>
      </c>
      <c r="W15" s="21"/>
      <c r="X15" s="19">
        <f t="shared" si="25"/>
        <v>106225340</v>
      </c>
      <c r="Y15" s="19">
        <f t="shared" si="26"/>
        <v>22358644</v>
      </c>
      <c r="Z15" s="21"/>
      <c r="AA15" s="19">
        <f t="shared" si="27"/>
        <v>104191332</v>
      </c>
      <c r="AB15" s="19">
        <f t="shared" si="28"/>
        <v>5007349.4773231326</v>
      </c>
      <c r="AC15" s="19">
        <f t="shared" si="29"/>
        <v>16923170.115024682</v>
      </c>
      <c r="AD15" s="19">
        <f t="shared" si="30"/>
        <v>23789788</v>
      </c>
      <c r="AE15" s="19">
        <f t="shared" si="31"/>
        <v>80401544</v>
      </c>
      <c r="AF15" s="19">
        <f t="shared" si="32"/>
        <v>0</v>
      </c>
      <c r="AG15" s="19">
        <f t="shared" si="33"/>
        <v>21930519.592347816</v>
      </c>
      <c r="AH15" s="18">
        <f t="shared" si="15"/>
        <v>175257</v>
      </c>
      <c r="AI15" s="18">
        <f t="shared" si="16"/>
        <v>592311</v>
      </c>
      <c r="AJ15" s="23">
        <f t="shared" si="34"/>
        <v>767568</v>
      </c>
      <c r="AK15" s="25">
        <v>1</v>
      </c>
    </row>
    <row r="16" spans="1:37" x14ac:dyDescent="0.2">
      <c r="A16" s="22" t="s">
        <v>1</v>
      </c>
      <c r="B16" s="31" t="s">
        <v>45</v>
      </c>
      <c r="C16" s="17">
        <v>12</v>
      </c>
      <c r="D16" s="32">
        <v>370056</v>
      </c>
      <c r="E16" s="33">
        <v>44013</v>
      </c>
      <c r="F16" s="33">
        <v>44377</v>
      </c>
      <c r="G16" s="40">
        <f t="shared" si="18"/>
        <v>1</v>
      </c>
      <c r="H16" s="20">
        <v>129203896</v>
      </c>
      <c r="I16" s="20">
        <v>306607885</v>
      </c>
      <c r="J16" s="20">
        <v>16109895</v>
      </c>
      <c r="K16" s="20">
        <v>521694899</v>
      </c>
      <c r="L16" s="20">
        <v>111137471</v>
      </c>
      <c r="M16" s="20">
        <v>1114717523</v>
      </c>
      <c r="N16" s="20">
        <v>274306729</v>
      </c>
      <c r="P16" s="19">
        <f t="shared" si="19"/>
        <v>129203896</v>
      </c>
      <c r="Q16" s="19">
        <f t="shared" si="20"/>
        <v>306607885</v>
      </c>
      <c r="R16" s="19">
        <f t="shared" si="21"/>
        <v>16109895</v>
      </c>
      <c r="S16" s="19">
        <f t="shared" si="22"/>
        <v>521694899</v>
      </c>
      <c r="T16" s="19">
        <f t="shared" si="23"/>
        <v>111137471</v>
      </c>
      <c r="V16" s="19">
        <f t="shared" si="24"/>
        <v>1084754046</v>
      </c>
      <c r="W16" s="21"/>
      <c r="X16" s="19">
        <f t="shared" si="25"/>
        <v>1114717523</v>
      </c>
      <c r="Y16" s="19">
        <f t="shared" si="26"/>
        <v>274306729</v>
      </c>
      <c r="Z16" s="21"/>
      <c r="AA16" s="19">
        <f t="shared" si="27"/>
        <v>1084754046</v>
      </c>
      <c r="AB16" s="19">
        <f t="shared" si="28"/>
        <v>111207686.38689266</v>
      </c>
      <c r="AC16" s="19">
        <f t="shared" si="29"/>
        <v>155725709.73213071</v>
      </c>
      <c r="AD16" s="19">
        <f t="shared" si="30"/>
        <v>451921676</v>
      </c>
      <c r="AE16" s="19">
        <f t="shared" si="31"/>
        <v>632832370</v>
      </c>
      <c r="AF16" s="19">
        <f t="shared" si="32"/>
        <v>0</v>
      </c>
      <c r="AG16" s="19">
        <f t="shared" si="33"/>
        <v>266933396.11902338</v>
      </c>
      <c r="AH16" s="18">
        <f t="shared" si="15"/>
        <v>3892269</v>
      </c>
      <c r="AI16" s="18">
        <f t="shared" si="16"/>
        <v>5450400</v>
      </c>
      <c r="AJ16" s="23">
        <f t="shared" si="34"/>
        <v>9342669</v>
      </c>
      <c r="AK16" s="25">
        <v>1</v>
      </c>
    </row>
    <row r="17" spans="1:37" x14ac:dyDescent="0.2">
      <c r="A17" s="22" t="s">
        <v>17</v>
      </c>
      <c r="B17" s="31" t="s">
        <v>88</v>
      </c>
      <c r="C17" s="17">
        <v>12</v>
      </c>
      <c r="D17" s="32">
        <v>370023</v>
      </c>
      <c r="E17" s="33">
        <v>44013</v>
      </c>
      <c r="F17" s="33">
        <v>44377</v>
      </c>
      <c r="G17" s="40">
        <f t="shared" si="18"/>
        <v>1</v>
      </c>
      <c r="H17" s="20">
        <v>34061850</v>
      </c>
      <c r="I17" s="20">
        <v>85083668</v>
      </c>
      <c r="J17" s="20">
        <v>3868101</v>
      </c>
      <c r="K17" s="20">
        <v>258527956</v>
      </c>
      <c r="L17" s="20">
        <v>30520746</v>
      </c>
      <c r="M17" s="20">
        <v>415484319</v>
      </c>
      <c r="N17" s="20">
        <v>94909575</v>
      </c>
      <c r="P17" s="19">
        <f t="shared" si="19"/>
        <v>34061850</v>
      </c>
      <c r="Q17" s="19">
        <f t="shared" si="20"/>
        <v>85083668</v>
      </c>
      <c r="R17" s="19">
        <f t="shared" si="21"/>
        <v>3868101</v>
      </c>
      <c r="S17" s="19">
        <f t="shared" si="22"/>
        <v>258527956</v>
      </c>
      <c r="T17" s="19">
        <f t="shared" si="23"/>
        <v>30520746</v>
      </c>
      <c r="V17" s="19">
        <f t="shared" si="24"/>
        <v>412062321</v>
      </c>
      <c r="W17" s="21"/>
      <c r="X17" s="19">
        <f t="shared" si="25"/>
        <v>415484319</v>
      </c>
      <c r="Y17" s="19">
        <f t="shared" si="26"/>
        <v>94909575</v>
      </c>
      <c r="Z17" s="21"/>
      <c r="AA17" s="19">
        <f t="shared" si="27"/>
        <v>412062321</v>
      </c>
      <c r="AB17" s="19">
        <f t="shared" si="28"/>
        <v>28100146.659209836</v>
      </c>
      <c r="AC17" s="19">
        <f t="shared" si="29"/>
        <v>66027737.285367087</v>
      </c>
      <c r="AD17" s="19">
        <f t="shared" si="30"/>
        <v>123013619</v>
      </c>
      <c r="AE17" s="19">
        <f t="shared" si="31"/>
        <v>289048702</v>
      </c>
      <c r="AF17" s="19">
        <f t="shared" si="32"/>
        <v>0</v>
      </c>
      <c r="AG17" s="19">
        <f t="shared" si="33"/>
        <v>94127883.944576919</v>
      </c>
      <c r="AH17" s="18">
        <f t="shared" si="15"/>
        <v>983505</v>
      </c>
      <c r="AI17" s="18">
        <f t="shared" si="16"/>
        <v>2310971</v>
      </c>
      <c r="AJ17" s="23">
        <f t="shared" si="34"/>
        <v>3294476</v>
      </c>
      <c r="AK17" s="25">
        <v>1</v>
      </c>
    </row>
    <row r="18" spans="1:37" x14ac:dyDescent="0.2">
      <c r="A18" s="22" t="s">
        <v>2</v>
      </c>
      <c r="B18" s="31" t="s">
        <v>46</v>
      </c>
      <c r="C18" s="17">
        <v>12</v>
      </c>
      <c r="D18" s="32">
        <v>370153</v>
      </c>
      <c r="E18" s="33">
        <v>44013</v>
      </c>
      <c r="F18" s="33">
        <v>44377</v>
      </c>
      <c r="G18" s="40">
        <f t="shared" si="18"/>
        <v>1</v>
      </c>
      <c r="H18" s="20">
        <v>1441717</v>
      </c>
      <c r="I18" s="20">
        <v>6165889</v>
      </c>
      <c r="J18" s="20">
        <v>510390</v>
      </c>
      <c r="K18" s="20">
        <v>13488994</v>
      </c>
      <c r="L18" s="20">
        <v>2352101</v>
      </c>
      <c r="M18" s="20">
        <v>25537482</v>
      </c>
      <c r="N18" s="20">
        <v>11060650</v>
      </c>
      <c r="P18" s="19">
        <f t="shared" si="19"/>
        <v>1441717</v>
      </c>
      <c r="Q18" s="19">
        <f t="shared" si="20"/>
        <v>6165889</v>
      </c>
      <c r="R18" s="19">
        <f t="shared" si="21"/>
        <v>510390</v>
      </c>
      <c r="S18" s="19">
        <f t="shared" si="22"/>
        <v>13488994</v>
      </c>
      <c r="T18" s="19">
        <f t="shared" si="23"/>
        <v>2352101</v>
      </c>
      <c r="V18" s="19">
        <f t="shared" si="24"/>
        <v>23959091</v>
      </c>
      <c r="W18" s="21"/>
      <c r="X18" s="19">
        <f t="shared" si="25"/>
        <v>25537482</v>
      </c>
      <c r="Y18" s="19">
        <f t="shared" si="26"/>
        <v>11060650</v>
      </c>
      <c r="Z18" s="21"/>
      <c r="AA18" s="19">
        <f t="shared" si="27"/>
        <v>23959091</v>
      </c>
      <c r="AB18" s="19">
        <f t="shared" si="28"/>
        <v>3516020.5872058962</v>
      </c>
      <c r="AC18" s="19">
        <f t="shared" si="29"/>
        <v>6861005.6156574097</v>
      </c>
      <c r="AD18" s="19">
        <f t="shared" si="30"/>
        <v>8117996</v>
      </c>
      <c r="AE18" s="19">
        <f t="shared" si="31"/>
        <v>15841095</v>
      </c>
      <c r="AF18" s="19">
        <f t="shared" si="32"/>
        <v>0</v>
      </c>
      <c r="AG18" s="19">
        <f t="shared" si="33"/>
        <v>10377026.202863306</v>
      </c>
      <c r="AH18" s="18">
        <f t="shared" si="15"/>
        <v>123061</v>
      </c>
      <c r="AI18" s="18">
        <f t="shared" si="16"/>
        <v>240135</v>
      </c>
      <c r="AJ18" s="23">
        <f t="shared" si="34"/>
        <v>363196</v>
      </c>
      <c r="AK18" s="25">
        <v>1</v>
      </c>
    </row>
    <row r="19" spans="1:37" x14ac:dyDescent="0.2">
      <c r="A19" s="22" t="s">
        <v>3</v>
      </c>
      <c r="B19" s="31" t="s">
        <v>47</v>
      </c>
      <c r="C19" s="17">
        <v>12</v>
      </c>
      <c r="D19" s="32">
        <v>370054</v>
      </c>
      <c r="E19" s="33">
        <v>44197</v>
      </c>
      <c r="F19" s="33">
        <v>44561</v>
      </c>
      <c r="G19" s="40">
        <f t="shared" si="18"/>
        <v>1</v>
      </c>
      <c r="H19" s="20">
        <v>9227014</v>
      </c>
      <c r="I19" s="20">
        <v>16274942</v>
      </c>
      <c r="J19" s="20">
        <v>2280585</v>
      </c>
      <c r="K19" s="20">
        <v>67613819</v>
      </c>
      <c r="L19" s="20">
        <v>19106166</v>
      </c>
      <c r="M19" s="20">
        <v>129010648</v>
      </c>
      <c r="N19" s="20">
        <v>42759367</v>
      </c>
      <c r="P19" s="19">
        <f t="shared" si="19"/>
        <v>9227014</v>
      </c>
      <c r="Q19" s="19">
        <f t="shared" si="20"/>
        <v>16274942</v>
      </c>
      <c r="R19" s="19">
        <f t="shared" si="21"/>
        <v>2280585</v>
      </c>
      <c r="S19" s="19">
        <f t="shared" si="22"/>
        <v>67613819</v>
      </c>
      <c r="T19" s="19">
        <f t="shared" si="23"/>
        <v>19106166</v>
      </c>
      <c r="V19" s="19">
        <f t="shared" si="24"/>
        <v>114502526</v>
      </c>
      <c r="W19" s="21"/>
      <c r="X19" s="19">
        <f t="shared" si="25"/>
        <v>129010648</v>
      </c>
      <c r="Y19" s="19">
        <f t="shared" si="26"/>
        <v>42759367</v>
      </c>
      <c r="Z19" s="21"/>
      <c r="AA19" s="19">
        <f t="shared" si="27"/>
        <v>114502526</v>
      </c>
      <c r="AB19" s="19">
        <f t="shared" si="28"/>
        <v>9208262.1491176989</v>
      </c>
      <c r="AC19" s="19">
        <f t="shared" si="29"/>
        <v>28742524.143042013</v>
      </c>
      <c r="AD19" s="19">
        <f t="shared" si="30"/>
        <v>27782541</v>
      </c>
      <c r="AE19" s="19">
        <f t="shared" si="31"/>
        <v>86719985</v>
      </c>
      <c r="AF19" s="19">
        <f t="shared" si="32"/>
        <v>0</v>
      </c>
      <c r="AG19" s="19">
        <f t="shared" si="33"/>
        <v>37950786.292159714</v>
      </c>
      <c r="AH19" s="18">
        <f t="shared" si="15"/>
        <v>322289</v>
      </c>
      <c r="AI19" s="18">
        <f t="shared" si="16"/>
        <v>1005988</v>
      </c>
      <c r="AJ19" s="23">
        <f t="shared" si="34"/>
        <v>1328277</v>
      </c>
      <c r="AK19" s="25">
        <v>1</v>
      </c>
    </row>
    <row r="20" spans="1:37" x14ac:dyDescent="0.2">
      <c r="A20" s="22" t="s">
        <v>18</v>
      </c>
      <c r="B20" s="31" t="s">
        <v>55</v>
      </c>
      <c r="C20" s="17">
        <v>12</v>
      </c>
      <c r="D20" s="32">
        <v>370019</v>
      </c>
      <c r="E20" s="33">
        <v>44013</v>
      </c>
      <c r="F20" s="33">
        <v>44377</v>
      </c>
      <c r="G20" s="40">
        <f t="shared" si="18"/>
        <v>1</v>
      </c>
      <c r="H20" s="20">
        <v>13786085</v>
      </c>
      <c r="I20" s="20">
        <v>33104639</v>
      </c>
      <c r="J20" s="20">
        <v>1425849</v>
      </c>
      <c r="K20" s="20">
        <v>93659445</v>
      </c>
      <c r="L20" s="20">
        <v>11879795</v>
      </c>
      <c r="M20" s="20">
        <v>169951619</v>
      </c>
      <c r="N20" s="20">
        <v>48050591</v>
      </c>
      <c r="P20" s="19">
        <f t="shared" si="19"/>
        <v>13786085</v>
      </c>
      <c r="Q20" s="19">
        <f t="shared" si="20"/>
        <v>33104639</v>
      </c>
      <c r="R20" s="19">
        <f t="shared" si="21"/>
        <v>1425849</v>
      </c>
      <c r="S20" s="19">
        <f t="shared" si="22"/>
        <v>93659445</v>
      </c>
      <c r="T20" s="19">
        <f t="shared" si="23"/>
        <v>11879795</v>
      </c>
      <c r="V20" s="19">
        <f t="shared" si="24"/>
        <v>153855813</v>
      </c>
      <c r="W20" s="21"/>
      <c r="X20" s="19">
        <f t="shared" si="25"/>
        <v>169951619</v>
      </c>
      <c r="Y20" s="19">
        <f t="shared" si="26"/>
        <v>48050591</v>
      </c>
      <c r="Z20" s="21"/>
      <c r="AA20" s="19">
        <f t="shared" si="27"/>
        <v>153855813</v>
      </c>
      <c r="AB20" s="19">
        <f t="shared" si="28"/>
        <v>13660592.946423436</v>
      </c>
      <c r="AC20" s="19">
        <f t="shared" si="29"/>
        <v>29839214.745526139</v>
      </c>
      <c r="AD20" s="19">
        <f t="shared" si="30"/>
        <v>48316573</v>
      </c>
      <c r="AE20" s="19">
        <f t="shared" si="31"/>
        <v>105539240</v>
      </c>
      <c r="AF20" s="19">
        <f t="shared" si="32"/>
        <v>0</v>
      </c>
      <c r="AG20" s="19">
        <f t="shared" si="33"/>
        <v>43499807.691949569</v>
      </c>
      <c r="AH20" s="18">
        <f t="shared" si="15"/>
        <v>478121</v>
      </c>
      <c r="AI20" s="18">
        <f t="shared" si="16"/>
        <v>1044373</v>
      </c>
      <c r="AJ20" s="23">
        <f t="shared" si="34"/>
        <v>1522494</v>
      </c>
      <c r="AK20" s="25">
        <v>1</v>
      </c>
    </row>
    <row r="21" spans="1:37" x14ac:dyDescent="0.2">
      <c r="A21" s="22" t="s">
        <v>16</v>
      </c>
      <c r="B21" s="31" t="s">
        <v>120</v>
      </c>
      <c r="C21" s="17">
        <v>12</v>
      </c>
      <c r="D21" s="32">
        <v>370099</v>
      </c>
      <c r="E21" s="33">
        <v>44166</v>
      </c>
      <c r="F21" s="33">
        <v>44530</v>
      </c>
      <c r="G21" s="40">
        <f t="shared" si="18"/>
        <v>1</v>
      </c>
      <c r="H21" s="20">
        <v>3142493</v>
      </c>
      <c r="I21" s="20">
        <v>8836968</v>
      </c>
      <c r="J21" s="20">
        <v>2095885</v>
      </c>
      <c r="K21" s="20">
        <v>37702015</v>
      </c>
      <c r="L21" s="20">
        <v>17707637</v>
      </c>
      <c r="M21" s="20">
        <v>69484998</v>
      </c>
      <c r="N21" s="20">
        <v>12303974</v>
      </c>
      <c r="P21" s="19">
        <f t="shared" si="19"/>
        <v>3142493</v>
      </c>
      <c r="Q21" s="19">
        <f t="shared" si="20"/>
        <v>8836968</v>
      </c>
      <c r="R21" s="19">
        <f t="shared" si="21"/>
        <v>2095885</v>
      </c>
      <c r="S21" s="19">
        <f t="shared" si="22"/>
        <v>37702015</v>
      </c>
      <c r="T21" s="19">
        <f t="shared" si="23"/>
        <v>17707637</v>
      </c>
      <c r="V21" s="19">
        <f t="shared" si="24"/>
        <v>69484998</v>
      </c>
      <c r="W21" s="21"/>
      <c r="X21" s="19">
        <f t="shared" si="25"/>
        <v>69484998</v>
      </c>
      <c r="Y21" s="19">
        <f t="shared" si="26"/>
        <v>12303974</v>
      </c>
      <c r="Z21" s="21"/>
      <c r="AA21" s="19">
        <f t="shared" si="27"/>
        <v>69484998</v>
      </c>
      <c r="AB21" s="19">
        <f t="shared" si="28"/>
        <v>2492375.2782579628</v>
      </c>
      <c r="AC21" s="19">
        <f t="shared" si="29"/>
        <v>9811598.7217420358</v>
      </c>
      <c r="AD21" s="19">
        <f t="shared" si="30"/>
        <v>14075346</v>
      </c>
      <c r="AE21" s="19">
        <f t="shared" si="31"/>
        <v>55409652</v>
      </c>
      <c r="AF21" s="19">
        <f t="shared" si="32"/>
        <v>0</v>
      </c>
      <c r="AG21" s="19">
        <f t="shared" si="33"/>
        <v>12303974</v>
      </c>
      <c r="AH21" s="18">
        <f t="shared" si="15"/>
        <v>87233</v>
      </c>
      <c r="AI21" s="18">
        <f t="shared" si="16"/>
        <v>343406</v>
      </c>
      <c r="AJ21" s="23">
        <f t="shared" si="34"/>
        <v>430639</v>
      </c>
      <c r="AK21" s="25">
        <v>1</v>
      </c>
    </row>
    <row r="22" spans="1:37" x14ac:dyDescent="0.2">
      <c r="A22" s="22" t="s">
        <v>135</v>
      </c>
      <c r="B22" s="31" t="s">
        <v>147</v>
      </c>
      <c r="C22" s="17">
        <v>12</v>
      </c>
      <c r="D22" s="32">
        <v>370015</v>
      </c>
      <c r="E22" s="33">
        <v>44287</v>
      </c>
      <c r="F22" s="33">
        <v>44651</v>
      </c>
      <c r="G22" s="40">
        <f t="shared" si="18"/>
        <v>1</v>
      </c>
      <c r="H22" s="20">
        <v>2116295</v>
      </c>
      <c r="I22" s="20">
        <v>9755834</v>
      </c>
      <c r="J22" s="20">
        <v>1276056</v>
      </c>
      <c r="K22" s="20">
        <v>104037831</v>
      </c>
      <c r="L22" s="20">
        <v>20336817</v>
      </c>
      <c r="M22" s="20">
        <v>148039671</v>
      </c>
      <c r="N22" s="20">
        <v>29870326</v>
      </c>
      <c r="P22" s="19">
        <f t="shared" si="19"/>
        <v>2116295</v>
      </c>
      <c r="Q22" s="19">
        <f t="shared" si="20"/>
        <v>9755834</v>
      </c>
      <c r="R22" s="19">
        <f t="shared" si="21"/>
        <v>1276056</v>
      </c>
      <c r="S22" s="19">
        <f t="shared" si="22"/>
        <v>104037831</v>
      </c>
      <c r="T22" s="19">
        <f t="shared" si="23"/>
        <v>20336817</v>
      </c>
      <c r="V22" s="19">
        <f t="shared" si="24"/>
        <v>137522833</v>
      </c>
      <c r="W22" s="21"/>
      <c r="X22" s="19">
        <f t="shared" si="25"/>
        <v>148039671</v>
      </c>
      <c r="Y22" s="19">
        <f t="shared" si="26"/>
        <v>29870326</v>
      </c>
      <c r="Z22" s="21"/>
      <c r="AA22" s="19">
        <f t="shared" si="27"/>
        <v>137522833</v>
      </c>
      <c r="AB22" s="19">
        <f t="shared" si="28"/>
        <v>2652941.4014862948</v>
      </c>
      <c r="AC22" s="19">
        <f t="shared" si="29"/>
        <v>25095376.508201294</v>
      </c>
      <c r="AD22" s="19">
        <f t="shared" si="30"/>
        <v>13148185</v>
      </c>
      <c r="AE22" s="19">
        <f t="shared" si="31"/>
        <v>124374648</v>
      </c>
      <c r="AF22" s="19">
        <f t="shared" si="32"/>
        <v>0</v>
      </c>
      <c r="AG22" s="19">
        <f t="shared" si="33"/>
        <v>27748317.909687586</v>
      </c>
      <c r="AH22" s="18">
        <f t="shared" si="15"/>
        <v>92853</v>
      </c>
      <c r="AI22" s="18">
        <f t="shared" si="16"/>
        <v>878338</v>
      </c>
      <c r="AJ22" s="23">
        <f t="shared" si="34"/>
        <v>971191</v>
      </c>
      <c r="AK22" s="25">
        <v>1</v>
      </c>
    </row>
    <row r="23" spans="1:37" x14ac:dyDescent="0.2">
      <c r="A23" s="28" t="s">
        <v>20</v>
      </c>
      <c r="B23" s="31" t="s">
        <v>56</v>
      </c>
      <c r="C23" s="17">
        <v>12</v>
      </c>
      <c r="D23" s="32">
        <v>370001</v>
      </c>
      <c r="E23" s="33">
        <v>44013</v>
      </c>
      <c r="F23" s="33">
        <v>44377</v>
      </c>
      <c r="G23" s="40">
        <f t="shared" si="18"/>
        <v>1</v>
      </c>
      <c r="H23" s="20">
        <v>338214728</v>
      </c>
      <c r="I23" s="20">
        <v>1694402238</v>
      </c>
      <c r="J23" s="20">
        <v>67591844</v>
      </c>
      <c r="K23" s="20">
        <v>1241588983</v>
      </c>
      <c r="L23" s="20">
        <v>118281662</v>
      </c>
      <c r="M23" s="20">
        <v>3460374615</v>
      </c>
      <c r="N23" s="20">
        <v>517015270</v>
      </c>
      <c r="P23" s="19">
        <f t="shared" si="19"/>
        <v>338214728</v>
      </c>
      <c r="Q23" s="19">
        <f t="shared" si="20"/>
        <v>1694402238</v>
      </c>
      <c r="R23" s="19">
        <f t="shared" si="21"/>
        <v>67591844</v>
      </c>
      <c r="S23" s="19">
        <f t="shared" si="22"/>
        <v>1241588983</v>
      </c>
      <c r="T23" s="19">
        <f t="shared" si="23"/>
        <v>118281662</v>
      </c>
      <c r="V23" s="19">
        <f t="shared" si="24"/>
        <v>3460079455</v>
      </c>
      <c r="W23" s="21"/>
      <c r="X23" s="19">
        <f t="shared" si="25"/>
        <v>3460374615</v>
      </c>
      <c r="Y23" s="19">
        <f t="shared" si="26"/>
        <v>517015270</v>
      </c>
      <c r="Z23" s="21"/>
      <c r="AA23" s="19">
        <f t="shared" si="27"/>
        <v>3460079455</v>
      </c>
      <c r="AB23" s="19">
        <f t="shared" si="28"/>
        <v>313792622.40904188</v>
      </c>
      <c r="AC23" s="19">
        <f t="shared" si="29"/>
        <v>203178547.67575479</v>
      </c>
      <c r="AD23" s="19">
        <f t="shared" si="30"/>
        <v>2100208810</v>
      </c>
      <c r="AE23" s="19">
        <f t="shared" si="31"/>
        <v>1359870645</v>
      </c>
      <c r="AF23" s="19">
        <f t="shared" si="32"/>
        <v>0</v>
      </c>
      <c r="AG23" s="19">
        <f t="shared" si="33"/>
        <v>516971170.08479667</v>
      </c>
      <c r="AH23" s="18">
        <f t="shared" si="15"/>
        <v>10982742</v>
      </c>
      <c r="AI23" s="18">
        <f t="shared" si="16"/>
        <v>7111249</v>
      </c>
      <c r="AJ23" s="23">
        <f t="shared" si="34"/>
        <v>18093991</v>
      </c>
      <c r="AK23" s="25">
        <v>1</v>
      </c>
    </row>
    <row r="24" spans="1:37" x14ac:dyDescent="0.2">
      <c r="A24" s="22" t="s">
        <v>21</v>
      </c>
      <c r="B24" s="31" t="s">
        <v>57</v>
      </c>
      <c r="C24" s="17">
        <v>12</v>
      </c>
      <c r="D24" s="32">
        <v>370028</v>
      </c>
      <c r="E24" s="33">
        <v>44013</v>
      </c>
      <c r="F24" s="33">
        <v>44377</v>
      </c>
      <c r="G24" s="40">
        <f t="shared" si="18"/>
        <v>1</v>
      </c>
      <c r="H24" s="20">
        <v>617657876</v>
      </c>
      <c r="I24" s="20">
        <v>2199375509</v>
      </c>
      <c r="J24" s="20">
        <v>0</v>
      </c>
      <c r="K24" s="20">
        <v>1903396768</v>
      </c>
      <c r="L24" s="20">
        <v>0</v>
      </c>
      <c r="M24" s="20">
        <v>4783720011</v>
      </c>
      <c r="N24" s="20">
        <v>955536277</v>
      </c>
      <c r="P24" s="19">
        <f t="shared" si="19"/>
        <v>617657876</v>
      </c>
      <c r="Q24" s="19">
        <f t="shared" si="20"/>
        <v>2199375509</v>
      </c>
      <c r="R24" s="19">
        <f t="shared" si="21"/>
        <v>0</v>
      </c>
      <c r="S24" s="19">
        <f t="shared" si="22"/>
        <v>1903396768</v>
      </c>
      <c r="T24" s="19">
        <f t="shared" si="23"/>
        <v>0</v>
      </c>
      <c r="V24" s="19">
        <f t="shared" si="24"/>
        <v>4720430153</v>
      </c>
      <c r="W24" s="21"/>
      <c r="X24" s="19">
        <f t="shared" si="25"/>
        <v>4783720011</v>
      </c>
      <c r="Y24" s="19">
        <f t="shared" si="26"/>
        <v>955536277</v>
      </c>
      <c r="Z24" s="21"/>
      <c r="AA24" s="19">
        <f t="shared" si="27"/>
        <v>4720430153</v>
      </c>
      <c r="AB24" s="19">
        <f t="shared" si="28"/>
        <v>562695472.70700574</v>
      </c>
      <c r="AC24" s="19">
        <f t="shared" si="29"/>
        <v>380198811.21101689</v>
      </c>
      <c r="AD24" s="19">
        <f t="shared" si="30"/>
        <v>2817033385</v>
      </c>
      <c r="AE24" s="19">
        <f t="shared" si="31"/>
        <v>1903396768</v>
      </c>
      <c r="AF24" s="19">
        <f t="shared" si="32"/>
        <v>0</v>
      </c>
      <c r="AG24" s="19">
        <f t="shared" si="33"/>
        <v>942894283.91802263</v>
      </c>
      <c r="AH24" s="18">
        <f t="shared" si="15"/>
        <v>19694342</v>
      </c>
      <c r="AI24" s="18">
        <f t="shared" si="16"/>
        <v>13306958</v>
      </c>
      <c r="AJ24" s="23">
        <f t="shared" si="34"/>
        <v>33001300</v>
      </c>
      <c r="AK24" s="25">
        <v>1</v>
      </c>
    </row>
    <row r="25" spans="1:37" x14ac:dyDescent="0.2">
      <c r="A25" s="22" t="s">
        <v>23</v>
      </c>
      <c r="B25" s="31" t="s">
        <v>58</v>
      </c>
      <c r="C25" s="17">
        <v>12</v>
      </c>
      <c r="D25" s="32">
        <v>370016</v>
      </c>
      <c r="E25" s="33">
        <v>44013</v>
      </c>
      <c r="F25" s="33">
        <v>44377</v>
      </c>
      <c r="G25" s="40">
        <f t="shared" si="18"/>
        <v>1</v>
      </c>
      <c r="H25" s="20">
        <v>53715760</v>
      </c>
      <c r="I25" s="20">
        <v>130593430</v>
      </c>
      <c r="J25" s="20">
        <v>0</v>
      </c>
      <c r="K25" s="20">
        <v>309056361</v>
      </c>
      <c r="L25" s="20">
        <v>0</v>
      </c>
      <c r="M25" s="20">
        <v>499062335</v>
      </c>
      <c r="N25" s="20">
        <v>90191132</v>
      </c>
      <c r="P25" s="19">
        <f t="shared" si="19"/>
        <v>53715760</v>
      </c>
      <c r="Q25" s="19">
        <f t="shared" si="20"/>
        <v>130593430</v>
      </c>
      <c r="R25" s="19">
        <f t="shared" si="21"/>
        <v>0</v>
      </c>
      <c r="S25" s="19">
        <f t="shared" si="22"/>
        <v>309056361</v>
      </c>
      <c r="T25" s="19">
        <f t="shared" si="23"/>
        <v>0</v>
      </c>
      <c r="V25" s="19">
        <f t="shared" si="24"/>
        <v>493365551</v>
      </c>
      <c r="W25" s="21"/>
      <c r="X25" s="19">
        <f t="shared" si="25"/>
        <v>499062335</v>
      </c>
      <c r="Y25" s="19">
        <f t="shared" si="26"/>
        <v>90191132</v>
      </c>
      <c r="Z25" s="21"/>
      <c r="AA25" s="19">
        <f t="shared" si="27"/>
        <v>493365551</v>
      </c>
      <c r="AB25" s="19">
        <f t="shared" si="28"/>
        <v>33308573.535414331</v>
      </c>
      <c r="AC25" s="19">
        <f t="shared" si="29"/>
        <v>55853028.96158383</v>
      </c>
      <c r="AD25" s="19">
        <f t="shared" si="30"/>
        <v>184309190</v>
      </c>
      <c r="AE25" s="19">
        <f t="shared" si="31"/>
        <v>309056361</v>
      </c>
      <c r="AF25" s="19">
        <f t="shared" si="32"/>
        <v>0</v>
      </c>
      <c r="AG25" s="19">
        <f t="shared" si="33"/>
        <v>89161602.496998161</v>
      </c>
      <c r="AH25" s="18">
        <f t="shared" si="15"/>
        <v>1165800</v>
      </c>
      <c r="AI25" s="18">
        <f t="shared" si="16"/>
        <v>1954856</v>
      </c>
      <c r="AJ25" s="23">
        <f t="shared" si="34"/>
        <v>3120656</v>
      </c>
      <c r="AK25" s="25">
        <v>1</v>
      </c>
    </row>
    <row r="26" spans="1:37" s="26" customFormat="1" x14ac:dyDescent="0.2">
      <c r="A26" s="22" t="s">
        <v>24</v>
      </c>
      <c r="B26" s="31" t="s">
        <v>59</v>
      </c>
      <c r="C26" s="17">
        <v>12</v>
      </c>
      <c r="D26" s="32">
        <v>370211</v>
      </c>
      <c r="E26" s="33">
        <v>44013</v>
      </c>
      <c r="F26" s="33">
        <v>44377</v>
      </c>
      <c r="G26" s="40">
        <f t="shared" si="18"/>
        <v>1</v>
      </c>
      <c r="H26" s="20">
        <v>40881646</v>
      </c>
      <c r="I26" s="20">
        <v>152769654</v>
      </c>
      <c r="J26" s="20">
        <v>14398129</v>
      </c>
      <c r="K26" s="20">
        <v>210351149</v>
      </c>
      <c r="L26" s="20">
        <v>57760727</v>
      </c>
      <c r="M26" s="20">
        <v>476744886</v>
      </c>
      <c r="N26" s="20">
        <v>82987140</v>
      </c>
      <c r="O26" s="29"/>
      <c r="P26" s="19">
        <f t="shared" si="19"/>
        <v>40881646</v>
      </c>
      <c r="Q26" s="19">
        <f t="shared" si="20"/>
        <v>152769654</v>
      </c>
      <c r="R26" s="19">
        <f t="shared" si="21"/>
        <v>14398129</v>
      </c>
      <c r="S26" s="19">
        <f t="shared" si="22"/>
        <v>210351149</v>
      </c>
      <c r="T26" s="19">
        <f t="shared" si="23"/>
        <v>57760727</v>
      </c>
      <c r="U26" s="19"/>
      <c r="V26" s="19">
        <f t="shared" si="24"/>
        <v>476161305</v>
      </c>
      <c r="W26" s="21"/>
      <c r="X26" s="19">
        <f t="shared" si="25"/>
        <v>476744886</v>
      </c>
      <c r="Y26" s="19">
        <f t="shared" si="26"/>
        <v>82987140</v>
      </c>
      <c r="Z26" s="21"/>
      <c r="AA26" s="19">
        <f t="shared" si="27"/>
        <v>476161305</v>
      </c>
      <c r="AB26" s="19">
        <f t="shared" si="28"/>
        <v>36215232.923008345</v>
      </c>
      <c r="AC26" s="19">
        <f t="shared" si="29"/>
        <v>46670322.939289249</v>
      </c>
      <c r="AD26" s="19">
        <f t="shared" si="30"/>
        <v>208049429</v>
      </c>
      <c r="AE26" s="19">
        <f t="shared" si="31"/>
        <v>268111876</v>
      </c>
      <c r="AF26" s="19">
        <f t="shared" si="32"/>
        <v>0</v>
      </c>
      <c r="AG26" s="19">
        <f t="shared" si="33"/>
        <v>82885555.862297595</v>
      </c>
      <c r="AH26" s="18">
        <f t="shared" si="15"/>
        <v>1267533</v>
      </c>
      <c r="AI26" s="18">
        <f t="shared" si="16"/>
        <v>1633461</v>
      </c>
      <c r="AJ26" s="23">
        <f t="shared" si="34"/>
        <v>2900994</v>
      </c>
      <c r="AK26" s="25">
        <v>1</v>
      </c>
    </row>
    <row r="27" spans="1:37" x14ac:dyDescent="0.2">
      <c r="A27" s="46" t="s">
        <v>150</v>
      </c>
      <c r="B27" s="31" t="s">
        <v>149</v>
      </c>
      <c r="C27" s="17">
        <v>12</v>
      </c>
      <c r="D27" s="32">
        <v>370240</v>
      </c>
      <c r="E27" s="33">
        <v>44197</v>
      </c>
      <c r="F27" s="33">
        <v>44561</v>
      </c>
      <c r="G27" s="40">
        <f t="shared" si="18"/>
        <v>1</v>
      </c>
      <c r="H27" s="20">
        <v>2529205</v>
      </c>
      <c r="I27" s="20">
        <v>9076500</v>
      </c>
      <c r="J27" s="20">
        <v>1266457</v>
      </c>
      <c r="K27" s="20">
        <v>95225855</v>
      </c>
      <c r="L27" s="20">
        <v>107357314</v>
      </c>
      <c r="M27" s="20">
        <v>215455331</v>
      </c>
      <c r="N27" s="20">
        <v>26122817</v>
      </c>
      <c r="P27" s="19">
        <f t="shared" si="19"/>
        <v>2529205</v>
      </c>
      <c r="Q27" s="19">
        <f t="shared" si="20"/>
        <v>9076500</v>
      </c>
      <c r="R27" s="19">
        <f t="shared" si="21"/>
        <v>1266457</v>
      </c>
      <c r="S27" s="19">
        <f t="shared" si="22"/>
        <v>95225855</v>
      </c>
      <c r="T27" s="19">
        <f t="shared" si="23"/>
        <v>107357314</v>
      </c>
      <c r="V27" s="19">
        <f t="shared" si="24"/>
        <v>215455331</v>
      </c>
      <c r="W27" s="21"/>
      <c r="X27" s="19">
        <f t="shared" si="25"/>
        <v>215455331</v>
      </c>
      <c r="Y27" s="19">
        <f t="shared" si="26"/>
        <v>26122817</v>
      </c>
      <c r="Z27" s="21"/>
      <c r="AA27" s="19">
        <f t="shared" si="27"/>
        <v>215455331</v>
      </c>
      <c r="AB27" s="19">
        <f t="shared" si="28"/>
        <v>1560681.4218041047</v>
      </c>
      <c r="AC27" s="19">
        <f t="shared" si="29"/>
        <v>24562135.578195896</v>
      </c>
      <c r="AD27" s="19">
        <f t="shared" si="30"/>
        <v>12872162</v>
      </c>
      <c r="AE27" s="19">
        <f t="shared" si="31"/>
        <v>202583169</v>
      </c>
      <c r="AF27" s="19">
        <f t="shared" si="32"/>
        <v>0</v>
      </c>
      <c r="AG27" s="19">
        <f t="shared" si="33"/>
        <v>26122817</v>
      </c>
      <c r="AH27" s="18">
        <f t="shared" si="15"/>
        <v>54624</v>
      </c>
      <c r="AI27" s="18">
        <f t="shared" si="16"/>
        <v>859675</v>
      </c>
      <c r="AJ27" s="23">
        <f t="shared" si="34"/>
        <v>914299</v>
      </c>
      <c r="AK27" s="25">
        <v>1</v>
      </c>
    </row>
    <row r="28" spans="1:37" x14ac:dyDescent="0.2">
      <c r="A28" s="22" t="s">
        <v>25</v>
      </c>
      <c r="B28" s="31" t="s">
        <v>60</v>
      </c>
      <c r="C28" s="17">
        <v>12</v>
      </c>
      <c r="D28" s="32">
        <v>370113</v>
      </c>
      <c r="E28" s="33">
        <v>44013</v>
      </c>
      <c r="F28" s="33">
        <v>44377</v>
      </c>
      <c r="G28" s="40">
        <f t="shared" si="18"/>
        <v>1</v>
      </c>
      <c r="H28" s="20">
        <v>16454629</v>
      </c>
      <c r="I28" s="20">
        <v>51042298</v>
      </c>
      <c r="J28" s="20">
        <v>139775993</v>
      </c>
      <c r="K28" s="20">
        <v>0</v>
      </c>
      <c r="L28" s="20">
        <v>0</v>
      </c>
      <c r="M28" s="20">
        <v>211431726</v>
      </c>
      <c r="N28" s="20">
        <v>45076929</v>
      </c>
      <c r="P28" s="19">
        <f t="shared" si="19"/>
        <v>16454629</v>
      </c>
      <c r="Q28" s="19">
        <f t="shared" si="20"/>
        <v>51042298</v>
      </c>
      <c r="R28" s="19">
        <f t="shared" si="21"/>
        <v>139775993</v>
      </c>
      <c r="S28" s="19">
        <f t="shared" si="22"/>
        <v>0</v>
      </c>
      <c r="T28" s="19">
        <f t="shared" si="23"/>
        <v>0</v>
      </c>
      <c r="V28" s="19">
        <f t="shared" si="24"/>
        <v>207272920</v>
      </c>
      <c r="W28" s="21"/>
      <c r="X28" s="19">
        <f t="shared" si="25"/>
        <v>211431726</v>
      </c>
      <c r="Y28" s="19">
        <f t="shared" si="26"/>
        <v>45076929</v>
      </c>
      <c r="Z28" s="21"/>
      <c r="AA28" s="19">
        <f t="shared" si="27"/>
        <v>207272920</v>
      </c>
      <c r="AB28" s="19">
        <f t="shared" si="28"/>
        <v>44190277.756436042</v>
      </c>
      <c r="AC28" s="19">
        <f t="shared" si="29"/>
        <v>0</v>
      </c>
      <c r="AD28" s="19">
        <f t="shared" si="30"/>
        <v>207272920</v>
      </c>
      <c r="AE28" s="19">
        <f t="shared" si="31"/>
        <v>0</v>
      </c>
      <c r="AF28" s="19">
        <f t="shared" si="32"/>
        <v>0</v>
      </c>
      <c r="AG28" s="19">
        <f t="shared" si="33"/>
        <v>44190277.756436042</v>
      </c>
      <c r="AH28" s="18">
        <f t="shared" si="15"/>
        <v>1546660</v>
      </c>
      <c r="AI28" s="18">
        <f t="shared" si="16"/>
        <v>0</v>
      </c>
      <c r="AJ28" s="23">
        <f t="shared" si="34"/>
        <v>1546660</v>
      </c>
      <c r="AK28" s="25">
        <v>1</v>
      </c>
    </row>
    <row r="29" spans="1:37" x14ac:dyDescent="0.2">
      <c r="A29" s="22" t="s">
        <v>94</v>
      </c>
      <c r="B29" s="31" t="s">
        <v>95</v>
      </c>
      <c r="C29" s="17">
        <v>12</v>
      </c>
      <c r="D29" s="41">
        <v>370236</v>
      </c>
      <c r="E29" s="33">
        <v>44013</v>
      </c>
      <c r="F29" s="33">
        <v>44377</v>
      </c>
      <c r="G29" s="40">
        <f t="shared" si="18"/>
        <v>1</v>
      </c>
      <c r="H29" s="20">
        <v>30529871</v>
      </c>
      <c r="I29" s="20">
        <v>142667382</v>
      </c>
      <c r="J29" s="20">
        <v>11833180</v>
      </c>
      <c r="K29" s="20">
        <v>253948646</v>
      </c>
      <c r="L29" s="20">
        <v>40946665</v>
      </c>
      <c r="M29" s="20">
        <v>479937319</v>
      </c>
      <c r="N29" s="20">
        <v>88310366</v>
      </c>
      <c r="P29" s="19">
        <f t="shared" si="19"/>
        <v>30529871</v>
      </c>
      <c r="Q29" s="19">
        <f t="shared" si="20"/>
        <v>142667382</v>
      </c>
      <c r="R29" s="19">
        <f t="shared" si="21"/>
        <v>11833180</v>
      </c>
      <c r="S29" s="19">
        <f t="shared" si="22"/>
        <v>253948646</v>
      </c>
      <c r="T29" s="19">
        <f t="shared" si="23"/>
        <v>40946665</v>
      </c>
      <c r="V29" s="19">
        <f t="shared" si="24"/>
        <v>479925744</v>
      </c>
      <c r="W29" s="21"/>
      <c r="X29" s="19">
        <f t="shared" si="25"/>
        <v>479937319</v>
      </c>
      <c r="Y29" s="19">
        <f t="shared" si="26"/>
        <v>88310366</v>
      </c>
      <c r="Z29" s="21"/>
      <c r="AA29" s="19">
        <f t="shared" si="27"/>
        <v>479925744</v>
      </c>
      <c r="AB29" s="19">
        <f t="shared" si="28"/>
        <v>34046331.911456294</v>
      </c>
      <c r="AC29" s="19">
        <f t="shared" si="29"/>
        <v>54261904.242736802</v>
      </c>
      <c r="AD29" s="19">
        <f t="shared" si="30"/>
        <v>185030433</v>
      </c>
      <c r="AE29" s="19">
        <f t="shared" si="31"/>
        <v>294895311</v>
      </c>
      <c r="AF29" s="19">
        <f t="shared" si="32"/>
        <v>0</v>
      </c>
      <c r="AG29" s="19">
        <f t="shared" si="33"/>
        <v>88308236.154193088</v>
      </c>
      <c r="AH29" s="18">
        <f t="shared" si="15"/>
        <v>1191622</v>
      </c>
      <c r="AI29" s="18">
        <f t="shared" si="16"/>
        <v>1899167</v>
      </c>
      <c r="AJ29" s="23">
        <f t="shared" si="34"/>
        <v>3090789</v>
      </c>
      <c r="AK29" s="25">
        <v>1</v>
      </c>
    </row>
    <row r="30" spans="1:37" s="26" customFormat="1" x14ac:dyDescent="0.2">
      <c r="A30" s="22" t="s">
        <v>22</v>
      </c>
      <c r="B30" s="31" t="s">
        <v>129</v>
      </c>
      <c r="C30" s="17">
        <v>12</v>
      </c>
      <c r="D30" s="32">
        <v>370004</v>
      </c>
      <c r="E30" s="33">
        <v>44013</v>
      </c>
      <c r="F30" s="33">
        <v>44377</v>
      </c>
      <c r="G30" s="40">
        <f t="shared" si="18"/>
        <v>1</v>
      </c>
      <c r="H30" s="20">
        <v>14759279</v>
      </c>
      <c r="I30" s="20">
        <v>36887866</v>
      </c>
      <c r="J30" s="20">
        <v>0</v>
      </c>
      <c r="K30" s="20">
        <v>105481517</v>
      </c>
      <c r="L30" s="20">
        <v>0</v>
      </c>
      <c r="M30" s="20">
        <v>167590095</v>
      </c>
      <c r="N30" s="20">
        <v>40330544</v>
      </c>
      <c r="O30" s="29"/>
      <c r="P30" s="19">
        <f t="shared" si="19"/>
        <v>14759279</v>
      </c>
      <c r="Q30" s="19">
        <f t="shared" si="20"/>
        <v>36887866</v>
      </c>
      <c r="R30" s="19">
        <f t="shared" si="21"/>
        <v>0</v>
      </c>
      <c r="S30" s="19">
        <f t="shared" si="22"/>
        <v>105481517</v>
      </c>
      <c r="T30" s="19">
        <f t="shared" si="23"/>
        <v>0</v>
      </c>
      <c r="U30" s="19"/>
      <c r="V30" s="19">
        <f t="shared" si="24"/>
        <v>157128662</v>
      </c>
      <c r="W30" s="21"/>
      <c r="X30" s="19">
        <f t="shared" si="25"/>
        <v>167590095</v>
      </c>
      <c r="Y30" s="19">
        <f t="shared" si="26"/>
        <v>40330544</v>
      </c>
      <c r="Z30" s="21"/>
      <c r="AA30" s="19">
        <f t="shared" si="27"/>
        <v>157128662</v>
      </c>
      <c r="AB30" s="19">
        <f t="shared" si="28"/>
        <v>12428881.634662718</v>
      </c>
      <c r="AC30" s="19">
        <f t="shared" si="29"/>
        <v>25384119.285541594</v>
      </c>
      <c r="AD30" s="19">
        <f t="shared" si="30"/>
        <v>51647145</v>
      </c>
      <c r="AE30" s="19">
        <f t="shared" si="31"/>
        <v>105481517</v>
      </c>
      <c r="AF30" s="19">
        <f t="shared" si="32"/>
        <v>0</v>
      </c>
      <c r="AG30" s="19">
        <f t="shared" si="33"/>
        <v>37813000.920204312</v>
      </c>
      <c r="AH30" s="18">
        <f t="shared" si="15"/>
        <v>435011</v>
      </c>
      <c r="AI30" s="18">
        <f t="shared" si="16"/>
        <v>888444</v>
      </c>
      <c r="AJ30" s="23">
        <f t="shared" si="34"/>
        <v>1323455</v>
      </c>
      <c r="AK30" s="25">
        <v>1</v>
      </c>
    </row>
    <row r="31" spans="1:37" x14ac:dyDescent="0.2">
      <c r="A31" s="22" t="s">
        <v>26</v>
      </c>
      <c r="B31" s="31" t="s">
        <v>89</v>
      </c>
      <c r="C31" s="17">
        <v>12</v>
      </c>
      <c r="D31" s="32">
        <v>370106</v>
      </c>
      <c r="E31" s="33">
        <v>44013</v>
      </c>
      <c r="F31" s="33">
        <v>44377</v>
      </c>
      <c r="G31" s="40">
        <f t="shared" si="18"/>
        <v>1</v>
      </c>
      <c r="H31" s="20">
        <v>202365245</v>
      </c>
      <c r="I31" s="20">
        <v>643753129</v>
      </c>
      <c r="J31" s="20">
        <v>46240890</v>
      </c>
      <c r="K31" s="20">
        <v>466470558</v>
      </c>
      <c r="L31" s="20">
        <v>143253711</v>
      </c>
      <c r="M31" s="20">
        <v>1502503841</v>
      </c>
      <c r="N31" s="20">
        <v>244420624</v>
      </c>
      <c r="P31" s="19">
        <f t="shared" si="19"/>
        <v>202365245</v>
      </c>
      <c r="Q31" s="19">
        <f t="shared" si="20"/>
        <v>643753129</v>
      </c>
      <c r="R31" s="19">
        <f t="shared" si="21"/>
        <v>46240890</v>
      </c>
      <c r="S31" s="19">
        <f t="shared" si="22"/>
        <v>466470558</v>
      </c>
      <c r="T31" s="19">
        <f t="shared" si="23"/>
        <v>143253711</v>
      </c>
      <c r="V31" s="19">
        <f t="shared" si="24"/>
        <v>1502083533</v>
      </c>
      <c r="W31" s="21"/>
      <c r="X31" s="19">
        <f t="shared" si="25"/>
        <v>1502503841</v>
      </c>
      <c r="Y31" s="19">
        <f t="shared" si="26"/>
        <v>244420624</v>
      </c>
      <c r="Z31" s="21"/>
      <c r="AA31" s="19">
        <f t="shared" si="27"/>
        <v>1502083533</v>
      </c>
      <c r="AB31" s="19">
        <f t="shared" si="28"/>
        <v>145165025.33124688</v>
      </c>
      <c r="AC31" s="19">
        <f t="shared" si="29"/>
        <v>99187224.837799162</v>
      </c>
      <c r="AD31" s="19">
        <f t="shared" si="30"/>
        <v>892359264</v>
      </c>
      <c r="AE31" s="19">
        <f t="shared" si="31"/>
        <v>609724269</v>
      </c>
      <c r="AF31" s="19">
        <f t="shared" si="32"/>
        <v>0</v>
      </c>
      <c r="AG31" s="19">
        <f t="shared" si="33"/>
        <v>244352250.16904604</v>
      </c>
      <c r="AH31" s="18">
        <f t="shared" si="15"/>
        <v>5080776</v>
      </c>
      <c r="AI31" s="18">
        <f t="shared" si="16"/>
        <v>3471553</v>
      </c>
      <c r="AJ31" s="23">
        <f t="shared" si="34"/>
        <v>8552329</v>
      </c>
      <c r="AK31" s="25">
        <v>1</v>
      </c>
    </row>
    <row r="32" spans="1:37" x14ac:dyDescent="0.2">
      <c r="A32" s="22" t="s">
        <v>4</v>
      </c>
      <c r="B32" s="31" t="s">
        <v>48</v>
      </c>
      <c r="C32" s="17">
        <v>12</v>
      </c>
      <c r="D32" s="32">
        <v>370022</v>
      </c>
      <c r="E32" s="33">
        <v>44013</v>
      </c>
      <c r="F32" s="33">
        <v>44377</v>
      </c>
      <c r="G32" s="40">
        <f t="shared" si="18"/>
        <v>1</v>
      </c>
      <c r="H32" s="20">
        <v>18122255</v>
      </c>
      <c r="I32" s="20">
        <v>48923200</v>
      </c>
      <c r="J32" s="20">
        <v>2259566</v>
      </c>
      <c r="K32" s="20">
        <v>73438417</v>
      </c>
      <c r="L32" s="20">
        <v>19434618</v>
      </c>
      <c r="M32" s="20">
        <v>187818244</v>
      </c>
      <c r="N32" s="20">
        <v>73044851</v>
      </c>
      <c r="P32" s="19">
        <f t="shared" si="19"/>
        <v>18122255</v>
      </c>
      <c r="Q32" s="19">
        <f t="shared" si="20"/>
        <v>48923200</v>
      </c>
      <c r="R32" s="19">
        <f t="shared" si="21"/>
        <v>2259566</v>
      </c>
      <c r="S32" s="19">
        <f t="shared" si="22"/>
        <v>73438417</v>
      </c>
      <c r="T32" s="19">
        <f t="shared" si="23"/>
        <v>19434618</v>
      </c>
      <c r="V32" s="19">
        <f t="shared" si="24"/>
        <v>162178056</v>
      </c>
      <c r="W32" s="21"/>
      <c r="X32" s="19">
        <f t="shared" si="25"/>
        <v>187818244</v>
      </c>
      <c r="Y32" s="19">
        <f t="shared" si="26"/>
        <v>73044851</v>
      </c>
      <c r="Z32" s="21"/>
      <c r="AA32" s="19">
        <f t="shared" si="27"/>
        <v>162178056</v>
      </c>
      <c r="AB32" s="19">
        <f t="shared" si="28"/>
        <v>26953584.618206054</v>
      </c>
      <c r="AC32" s="19">
        <f t="shared" si="29"/>
        <v>36119478.379814826</v>
      </c>
      <c r="AD32" s="19">
        <f t="shared" si="30"/>
        <v>69305021</v>
      </c>
      <c r="AE32" s="19">
        <f t="shared" si="31"/>
        <v>92873035</v>
      </c>
      <c r="AF32" s="19">
        <f t="shared" si="32"/>
        <v>0</v>
      </c>
      <c r="AG32" s="19">
        <f t="shared" si="33"/>
        <v>63073062.998020872</v>
      </c>
      <c r="AH32" s="18">
        <f t="shared" si="15"/>
        <v>943375</v>
      </c>
      <c r="AI32" s="18">
        <f t="shared" si="16"/>
        <v>1264182</v>
      </c>
      <c r="AJ32" s="23">
        <f t="shared" si="34"/>
        <v>2207557</v>
      </c>
      <c r="AK32" s="25">
        <v>1</v>
      </c>
    </row>
    <row r="33" spans="1:37" x14ac:dyDescent="0.2">
      <c r="A33" s="22" t="s">
        <v>27</v>
      </c>
      <c r="B33" s="31" t="s">
        <v>61</v>
      </c>
      <c r="C33" s="17">
        <v>12</v>
      </c>
      <c r="D33" s="32">
        <v>370018</v>
      </c>
      <c r="E33" s="33">
        <v>44013</v>
      </c>
      <c r="F33" s="33">
        <v>44377</v>
      </c>
      <c r="G33" s="40">
        <f t="shared" si="18"/>
        <v>1</v>
      </c>
      <c r="H33" s="20">
        <v>24163962</v>
      </c>
      <c r="I33" s="20">
        <v>96687434</v>
      </c>
      <c r="J33" s="20">
        <v>7935544</v>
      </c>
      <c r="K33" s="20">
        <v>229779576</v>
      </c>
      <c r="L33" s="20">
        <v>36113389</v>
      </c>
      <c r="M33" s="20">
        <v>394679905</v>
      </c>
      <c r="N33" s="20">
        <v>111288801</v>
      </c>
      <c r="P33" s="19">
        <f t="shared" si="19"/>
        <v>24163962</v>
      </c>
      <c r="Q33" s="19">
        <f t="shared" si="20"/>
        <v>96687434</v>
      </c>
      <c r="R33" s="19">
        <f t="shared" si="21"/>
        <v>7935544</v>
      </c>
      <c r="S33" s="19">
        <f t="shared" si="22"/>
        <v>229779576</v>
      </c>
      <c r="T33" s="19">
        <f t="shared" si="23"/>
        <v>36113389</v>
      </c>
      <c r="V33" s="19">
        <f t="shared" si="24"/>
        <v>394679905</v>
      </c>
      <c r="W33" s="21"/>
      <c r="X33" s="19">
        <f t="shared" si="25"/>
        <v>394679905</v>
      </c>
      <c r="Y33" s="19">
        <f t="shared" si="26"/>
        <v>111288801</v>
      </c>
      <c r="Z33" s="21"/>
      <c r="AA33" s="19">
        <f t="shared" si="27"/>
        <v>394679905</v>
      </c>
      <c r="AB33" s="19">
        <f t="shared" si="28"/>
        <v>36314349.819910243</v>
      </c>
      <c r="AC33" s="19">
        <f t="shared" si="29"/>
        <v>74974451.180089772</v>
      </c>
      <c r="AD33" s="19">
        <f t="shared" si="30"/>
        <v>128786940</v>
      </c>
      <c r="AE33" s="19">
        <f t="shared" si="31"/>
        <v>265892965</v>
      </c>
      <c r="AF33" s="19">
        <f t="shared" si="32"/>
        <v>0</v>
      </c>
      <c r="AG33" s="19">
        <f t="shared" si="33"/>
        <v>111288801</v>
      </c>
      <c r="AH33" s="18">
        <f t="shared" si="15"/>
        <v>1271002</v>
      </c>
      <c r="AI33" s="18">
        <f t="shared" si="16"/>
        <v>2624106</v>
      </c>
      <c r="AJ33" s="23">
        <f t="shared" si="34"/>
        <v>3895108</v>
      </c>
      <c r="AK33" s="25">
        <v>1</v>
      </c>
    </row>
    <row r="34" spans="1:37" x14ac:dyDescent="0.2">
      <c r="A34" s="22" t="s">
        <v>139</v>
      </c>
      <c r="B34" s="31" t="s">
        <v>141</v>
      </c>
      <c r="C34" s="17">
        <v>12</v>
      </c>
      <c r="D34" s="32">
        <v>374020</v>
      </c>
      <c r="E34" s="33">
        <v>44013</v>
      </c>
      <c r="F34" s="33">
        <v>44377</v>
      </c>
      <c r="G34" s="40">
        <f t="shared" si="18"/>
        <v>1</v>
      </c>
      <c r="H34" s="20">
        <v>44574102</v>
      </c>
      <c r="I34" s="20">
        <v>11044628</v>
      </c>
      <c r="J34" s="20">
        <v>0</v>
      </c>
      <c r="K34" s="20">
        <v>545383</v>
      </c>
      <c r="L34" s="20">
        <v>8721124</v>
      </c>
      <c r="M34" s="20">
        <v>80321805</v>
      </c>
      <c r="N34" s="20">
        <v>40133475</v>
      </c>
      <c r="P34" s="19">
        <f t="shared" si="19"/>
        <v>44574102</v>
      </c>
      <c r="Q34" s="19">
        <f t="shared" si="20"/>
        <v>11044628</v>
      </c>
      <c r="R34" s="19">
        <f t="shared" si="21"/>
        <v>0</v>
      </c>
      <c r="S34" s="19">
        <f t="shared" si="22"/>
        <v>545383</v>
      </c>
      <c r="T34" s="19">
        <f t="shared" si="23"/>
        <v>8721124</v>
      </c>
      <c r="V34" s="19">
        <f t="shared" si="24"/>
        <v>64885237</v>
      </c>
      <c r="W34" s="21"/>
      <c r="X34" s="19">
        <f t="shared" si="25"/>
        <v>80321805</v>
      </c>
      <c r="Y34" s="19">
        <f t="shared" si="26"/>
        <v>40133475</v>
      </c>
      <c r="Z34" s="21"/>
      <c r="AA34" s="19">
        <f t="shared" si="27"/>
        <v>64885237</v>
      </c>
      <c r="AB34" s="19">
        <f t="shared" si="28"/>
        <v>27790372.863094274</v>
      </c>
      <c r="AC34" s="19">
        <f t="shared" si="29"/>
        <v>4630089.2643264802</v>
      </c>
      <c r="AD34" s="19">
        <f t="shared" si="30"/>
        <v>55618730</v>
      </c>
      <c r="AE34" s="19">
        <f t="shared" si="31"/>
        <v>9266507</v>
      </c>
      <c r="AF34" s="19">
        <f t="shared" si="32"/>
        <v>0</v>
      </c>
      <c r="AG34" s="19">
        <f t="shared" si="33"/>
        <v>32420462.127420757</v>
      </c>
      <c r="AH34" s="18">
        <f t="shared" si="15"/>
        <v>972663</v>
      </c>
      <c r="AI34" s="18">
        <f t="shared" si="16"/>
        <v>162053</v>
      </c>
      <c r="AJ34" s="23">
        <f t="shared" si="34"/>
        <v>1134716</v>
      </c>
      <c r="AK34" s="25">
        <v>1</v>
      </c>
    </row>
    <row r="35" spans="1:37" x14ac:dyDescent="0.2">
      <c r="A35" s="22" t="s">
        <v>5</v>
      </c>
      <c r="B35" s="31" t="s">
        <v>49</v>
      </c>
      <c r="C35" s="17">
        <v>12</v>
      </c>
      <c r="D35" s="32">
        <v>370034</v>
      </c>
      <c r="E35" s="33">
        <v>44013</v>
      </c>
      <c r="F35" s="33">
        <v>44377</v>
      </c>
      <c r="G35" s="40">
        <f t="shared" si="18"/>
        <v>1</v>
      </c>
      <c r="H35" s="20">
        <v>19422507</v>
      </c>
      <c r="I35" s="20">
        <v>55277979</v>
      </c>
      <c r="J35" s="20">
        <v>1981685</v>
      </c>
      <c r="K35" s="20">
        <v>114561873</v>
      </c>
      <c r="L35" s="20">
        <v>11250556</v>
      </c>
      <c r="M35" s="20">
        <v>243048224</v>
      </c>
      <c r="N35" s="20">
        <v>75142239</v>
      </c>
      <c r="P35" s="19">
        <f t="shared" si="19"/>
        <v>19422507</v>
      </c>
      <c r="Q35" s="19">
        <f t="shared" si="20"/>
        <v>55277979</v>
      </c>
      <c r="R35" s="19">
        <f t="shared" si="21"/>
        <v>1981685</v>
      </c>
      <c r="S35" s="19">
        <f t="shared" si="22"/>
        <v>114561873</v>
      </c>
      <c r="T35" s="19">
        <f t="shared" si="23"/>
        <v>11250556</v>
      </c>
      <c r="V35" s="19">
        <f t="shared" si="24"/>
        <v>202494600</v>
      </c>
      <c r="W35" s="21"/>
      <c r="X35" s="19">
        <f t="shared" si="25"/>
        <v>243048224</v>
      </c>
      <c r="Y35" s="19">
        <f t="shared" si="26"/>
        <v>75142239</v>
      </c>
      <c r="Z35" s="21"/>
      <c r="AA35" s="19">
        <f t="shared" si="27"/>
        <v>202494600</v>
      </c>
      <c r="AB35" s="19">
        <f t="shared" si="28"/>
        <v>23707517.485587012</v>
      </c>
      <c r="AC35" s="19">
        <f t="shared" si="29"/>
        <v>38896921.168568306</v>
      </c>
      <c r="AD35" s="19">
        <f t="shared" si="30"/>
        <v>76682171</v>
      </c>
      <c r="AE35" s="19">
        <f t="shared" si="31"/>
        <v>125812429</v>
      </c>
      <c r="AF35" s="19">
        <f t="shared" si="32"/>
        <v>0</v>
      </c>
      <c r="AG35" s="19">
        <f t="shared" si="33"/>
        <v>62604438.654155314</v>
      </c>
      <c r="AH35" s="18">
        <f t="shared" si="15"/>
        <v>829763</v>
      </c>
      <c r="AI35" s="18">
        <f t="shared" si="16"/>
        <v>1361392</v>
      </c>
      <c r="AJ35" s="23">
        <f t="shared" si="34"/>
        <v>2191155</v>
      </c>
      <c r="AK35" s="25">
        <v>1</v>
      </c>
    </row>
    <row r="36" spans="1:37" x14ac:dyDescent="0.2">
      <c r="A36" s="22" t="s">
        <v>118</v>
      </c>
      <c r="B36" s="31" t="s">
        <v>119</v>
      </c>
      <c r="C36" s="17">
        <v>12</v>
      </c>
      <c r="D36" s="32">
        <v>370020</v>
      </c>
      <c r="E36" s="33">
        <v>44013</v>
      </c>
      <c r="F36" s="33">
        <v>44377</v>
      </c>
      <c r="G36" s="40">
        <f t="shared" si="18"/>
        <v>1</v>
      </c>
      <c r="H36" s="20">
        <v>32246807</v>
      </c>
      <c r="I36" s="20">
        <v>71511309</v>
      </c>
      <c r="J36" s="20">
        <v>5303809</v>
      </c>
      <c r="K36" s="20">
        <v>169283000</v>
      </c>
      <c r="L36" s="20">
        <v>28409451</v>
      </c>
      <c r="M36" s="20">
        <v>318483043</v>
      </c>
      <c r="N36" s="20">
        <v>86036517</v>
      </c>
      <c r="P36" s="19">
        <f t="shared" si="19"/>
        <v>32246807</v>
      </c>
      <c r="Q36" s="19">
        <f t="shared" si="20"/>
        <v>71511309</v>
      </c>
      <c r="R36" s="19">
        <f t="shared" si="21"/>
        <v>5303809</v>
      </c>
      <c r="S36" s="19">
        <f t="shared" si="22"/>
        <v>169283000</v>
      </c>
      <c r="T36" s="19">
        <f t="shared" si="23"/>
        <v>28409451</v>
      </c>
      <c r="V36" s="19">
        <f t="shared" si="24"/>
        <v>306754376</v>
      </c>
      <c r="W36" s="21"/>
      <c r="X36" s="19">
        <f t="shared" si="25"/>
        <v>318483043</v>
      </c>
      <c r="Y36" s="19">
        <f t="shared" si="26"/>
        <v>86036517</v>
      </c>
      <c r="Z36" s="21"/>
      <c r="AA36" s="19">
        <f t="shared" si="27"/>
        <v>306754376</v>
      </c>
      <c r="AB36" s="19">
        <f t="shared" si="28"/>
        <v>29462504.740998801</v>
      </c>
      <c r="AC36" s="19">
        <f t="shared" si="29"/>
        <v>53405574.629708514</v>
      </c>
      <c r="AD36" s="19">
        <f t="shared" si="30"/>
        <v>109061925</v>
      </c>
      <c r="AE36" s="19">
        <f t="shared" si="31"/>
        <v>197692451</v>
      </c>
      <c r="AF36" s="19">
        <f t="shared" si="32"/>
        <v>0</v>
      </c>
      <c r="AG36" s="19">
        <f t="shared" si="33"/>
        <v>82868079.370707318</v>
      </c>
      <c r="AH36" s="18">
        <f t="shared" si="15"/>
        <v>1031188</v>
      </c>
      <c r="AI36" s="18">
        <f t="shared" si="16"/>
        <v>1869195</v>
      </c>
      <c r="AJ36" s="23">
        <f t="shared" si="34"/>
        <v>2900383</v>
      </c>
      <c r="AK36" s="25">
        <v>1</v>
      </c>
    </row>
    <row r="37" spans="1:37" x14ac:dyDescent="0.2">
      <c r="A37" s="22" t="s">
        <v>30</v>
      </c>
      <c r="B37" s="31" t="s">
        <v>167</v>
      </c>
      <c r="C37" s="17">
        <v>12</v>
      </c>
      <c r="D37" s="32">
        <v>370047</v>
      </c>
      <c r="E37" s="33">
        <v>44013</v>
      </c>
      <c r="F37" s="33">
        <v>44377</v>
      </c>
      <c r="G37" s="40">
        <f t="shared" si="18"/>
        <v>1</v>
      </c>
      <c r="H37" s="20">
        <v>61370375</v>
      </c>
      <c r="I37" s="20">
        <v>140672351</v>
      </c>
      <c r="J37" s="20">
        <v>11701598</v>
      </c>
      <c r="K37" s="20">
        <v>321868251</v>
      </c>
      <c r="L37" s="20">
        <v>53894084</v>
      </c>
      <c r="M37" s="20">
        <v>592411922</v>
      </c>
      <c r="N37" s="20">
        <v>152831359</v>
      </c>
      <c r="P37" s="19">
        <f t="shared" si="19"/>
        <v>61370375</v>
      </c>
      <c r="Q37" s="19">
        <f t="shared" si="20"/>
        <v>140672351</v>
      </c>
      <c r="R37" s="19">
        <f t="shared" si="21"/>
        <v>11701598</v>
      </c>
      <c r="S37" s="19">
        <f t="shared" si="22"/>
        <v>321868251</v>
      </c>
      <c r="T37" s="19">
        <f t="shared" si="23"/>
        <v>53894084</v>
      </c>
      <c r="V37" s="19">
        <f t="shared" si="24"/>
        <v>589506659</v>
      </c>
      <c r="W37" s="21"/>
      <c r="X37" s="19">
        <f t="shared" si="25"/>
        <v>592411922</v>
      </c>
      <c r="Y37" s="19">
        <f t="shared" si="26"/>
        <v>152831359</v>
      </c>
      <c r="Z37" s="21"/>
      <c r="AA37" s="19">
        <f t="shared" si="27"/>
        <v>589506659</v>
      </c>
      <c r="AB37" s="19">
        <f t="shared" si="28"/>
        <v>55142096.74439387</v>
      </c>
      <c r="AC37" s="19">
        <f t="shared" si="29"/>
        <v>96939757.93934691</v>
      </c>
      <c r="AD37" s="19">
        <f t="shared" si="30"/>
        <v>213744324</v>
      </c>
      <c r="AE37" s="19">
        <f t="shared" si="31"/>
        <v>375762335</v>
      </c>
      <c r="AF37" s="19">
        <f t="shared" si="32"/>
        <v>0</v>
      </c>
      <c r="AG37" s="19">
        <f t="shared" si="33"/>
        <v>152081854.68374079</v>
      </c>
      <c r="AH37" s="18">
        <f t="shared" si="15"/>
        <v>1929973</v>
      </c>
      <c r="AI37" s="18">
        <f t="shared" si="16"/>
        <v>3392892</v>
      </c>
      <c r="AJ37" s="23">
        <f t="shared" si="34"/>
        <v>5322865</v>
      </c>
      <c r="AK37" s="25">
        <v>1</v>
      </c>
    </row>
    <row r="38" spans="1:37" x14ac:dyDescent="0.2">
      <c r="A38" s="22" t="s">
        <v>29</v>
      </c>
      <c r="B38" s="31" t="s">
        <v>160</v>
      </c>
      <c r="C38" s="17">
        <v>12</v>
      </c>
      <c r="D38" s="32">
        <v>370013</v>
      </c>
      <c r="E38" s="33">
        <v>44013</v>
      </c>
      <c r="F38" s="33">
        <v>44377</v>
      </c>
      <c r="G38" s="40">
        <f t="shared" si="18"/>
        <v>1</v>
      </c>
      <c r="H38" s="20">
        <v>303265774</v>
      </c>
      <c r="I38" s="20">
        <v>506457894</v>
      </c>
      <c r="J38" s="20">
        <v>27364751</v>
      </c>
      <c r="K38" s="20">
        <v>1374102420</v>
      </c>
      <c r="L38" s="20">
        <v>103852596</v>
      </c>
      <c r="M38" s="20">
        <v>2350580621</v>
      </c>
      <c r="N38" s="20">
        <v>579188677</v>
      </c>
      <c r="P38" s="19">
        <f t="shared" si="19"/>
        <v>303265774</v>
      </c>
      <c r="Q38" s="19">
        <f t="shared" si="20"/>
        <v>506457894</v>
      </c>
      <c r="R38" s="19">
        <f t="shared" si="21"/>
        <v>27364751</v>
      </c>
      <c r="S38" s="19">
        <f t="shared" si="22"/>
        <v>1374102420</v>
      </c>
      <c r="T38" s="19">
        <f t="shared" si="23"/>
        <v>103852596</v>
      </c>
      <c r="V38" s="19">
        <f t="shared" si="24"/>
        <v>2315043435</v>
      </c>
      <c r="W38" s="21"/>
      <c r="X38" s="19">
        <f t="shared" si="25"/>
        <v>2350580621</v>
      </c>
      <c r="Y38" s="19">
        <f t="shared" si="26"/>
        <v>579188677</v>
      </c>
      <c r="Z38" s="21"/>
      <c r="AA38" s="19">
        <f t="shared" si="27"/>
        <v>2315043435</v>
      </c>
      <c r="AB38" s="19">
        <f t="shared" si="28"/>
        <v>206260584.98107207</v>
      </c>
      <c r="AC38" s="19">
        <f t="shared" si="29"/>
        <v>364171644.54388386</v>
      </c>
      <c r="AD38" s="19">
        <f t="shared" si="30"/>
        <v>837088419</v>
      </c>
      <c r="AE38" s="19">
        <f t="shared" si="31"/>
        <v>1477955016</v>
      </c>
      <c r="AF38" s="19">
        <f t="shared" si="32"/>
        <v>0</v>
      </c>
      <c r="AG38" s="19">
        <f t="shared" si="33"/>
        <v>570432229.52495599</v>
      </c>
      <c r="AH38" s="18">
        <f t="shared" si="15"/>
        <v>7219120</v>
      </c>
      <c r="AI38" s="18">
        <f t="shared" si="16"/>
        <v>12746008</v>
      </c>
      <c r="AJ38" s="23">
        <f t="shared" si="34"/>
        <v>19965128</v>
      </c>
      <c r="AK38" s="25">
        <v>1</v>
      </c>
    </row>
    <row r="39" spans="1:37" s="26" customFormat="1" x14ac:dyDescent="0.2">
      <c r="A39" s="22" t="s">
        <v>6</v>
      </c>
      <c r="B39" s="31" t="s">
        <v>50</v>
      </c>
      <c r="C39" s="17">
        <v>12</v>
      </c>
      <c r="D39" s="32">
        <v>370008</v>
      </c>
      <c r="E39" s="33">
        <v>44013</v>
      </c>
      <c r="F39" s="33">
        <v>44377</v>
      </c>
      <c r="G39" s="40">
        <f t="shared" si="18"/>
        <v>1</v>
      </c>
      <c r="H39" s="20">
        <v>195378607</v>
      </c>
      <c r="I39" s="20">
        <v>739304988</v>
      </c>
      <c r="J39" s="20">
        <v>55627063</v>
      </c>
      <c r="K39" s="20">
        <v>1006415464</v>
      </c>
      <c r="L39" s="20">
        <v>229729309</v>
      </c>
      <c r="M39" s="20">
        <v>2395686908</v>
      </c>
      <c r="N39" s="20">
        <v>504929599</v>
      </c>
      <c r="O39" s="29"/>
      <c r="P39" s="19">
        <f t="shared" si="19"/>
        <v>195378607</v>
      </c>
      <c r="Q39" s="19">
        <f t="shared" si="20"/>
        <v>739304988</v>
      </c>
      <c r="R39" s="19">
        <f t="shared" si="21"/>
        <v>55627063</v>
      </c>
      <c r="S39" s="19">
        <f t="shared" si="22"/>
        <v>1006415464</v>
      </c>
      <c r="T39" s="19">
        <f t="shared" si="23"/>
        <v>229729309</v>
      </c>
      <c r="U39" s="19"/>
      <c r="V39" s="19">
        <f t="shared" si="24"/>
        <v>2226455431</v>
      </c>
      <c r="W39" s="21"/>
      <c r="X39" s="19">
        <f t="shared" si="25"/>
        <v>2395686908</v>
      </c>
      <c r="Y39" s="19">
        <f t="shared" si="26"/>
        <v>504929599</v>
      </c>
      <c r="Z39" s="21"/>
      <c r="AA39" s="19">
        <f t="shared" si="27"/>
        <v>2226455431</v>
      </c>
      <c r="AB39" s="19">
        <f t="shared" si="28"/>
        <v>208723920.37522715</v>
      </c>
      <c r="AC39" s="19">
        <f t="shared" si="29"/>
        <v>260537419.33160657</v>
      </c>
      <c r="AD39" s="19">
        <f t="shared" si="30"/>
        <v>990310658</v>
      </c>
      <c r="AE39" s="19">
        <f t="shared" si="31"/>
        <v>1236144773</v>
      </c>
      <c r="AF39" s="19">
        <f t="shared" si="32"/>
        <v>0</v>
      </c>
      <c r="AG39" s="19">
        <f t="shared" si="33"/>
        <v>469261339.70683372</v>
      </c>
      <c r="AH39" s="18">
        <f t="shared" si="15"/>
        <v>7305337</v>
      </c>
      <c r="AI39" s="18">
        <f t="shared" si="16"/>
        <v>9118810</v>
      </c>
      <c r="AJ39" s="23">
        <f t="shared" si="34"/>
        <v>16424147</v>
      </c>
      <c r="AK39" s="25">
        <v>1</v>
      </c>
    </row>
    <row r="40" spans="1:37" s="26" customFormat="1" x14ac:dyDescent="0.2">
      <c r="A40" s="22" t="s">
        <v>11</v>
      </c>
      <c r="B40" s="31" t="s">
        <v>123</v>
      </c>
      <c r="C40" s="17">
        <v>12</v>
      </c>
      <c r="D40" s="32">
        <v>370089</v>
      </c>
      <c r="E40" s="33">
        <v>44013</v>
      </c>
      <c r="F40" s="33">
        <v>44377</v>
      </c>
      <c r="G40" s="40">
        <f t="shared" si="18"/>
        <v>1</v>
      </c>
      <c r="H40" s="20">
        <v>52582311</v>
      </c>
      <c r="I40" s="20">
        <v>91968156</v>
      </c>
      <c r="J40" s="20">
        <v>10040984</v>
      </c>
      <c r="K40" s="20">
        <v>105439557</v>
      </c>
      <c r="L40" s="20">
        <v>54605261</v>
      </c>
      <c r="M40" s="20">
        <v>326462242</v>
      </c>
      <c r="N40" s="20">
        <v>111168530</v>
      </c>
      <c r="O40" s="29"/>
      <c r="P40" s="19">
        <f t="shared" si="19"/>
        <v>52582311</v>
      </c>
      <c r="Q40" s="19">
        <f t="shared" si="20"/>
        <v>91968156</v>
      </c>
      <c r="R40" s="19">
        <f t="shared" si="21"/>
        <v>10040984</v>
      </c>
      <c r="S40" s="19">
        <f t="shared" si="22"/>
        <v>105439557</v>
      </c>
      <c r="T40" s="19">
        <f t="shared" si="23"/>
        <v>54605261</v>
      </c>
      <c r="U40" s="19"/>
      <c r="V40" s="19">
        <f t="shared" si="24"/>
        <v>314636269</v>
      </c>
      <c r="W40" s="21"/>
      <c r="X40" s="19">
        <f t="shared" si="25"/>
        <v>326462242</v>
      </c>
      <c r="Y40" s="19">
        <f t="shared" si="26"/>
        <v>111168530</v>
      </c>
      <c r="Z40" s="21"/>
      <c r="AA40" s="19">
        <f t="shared" si="27"/>
        <v>314636269</v>
      </c>
      <c r="AB40" s="19">
        <f t="shared" si="28"/>
        <v>52642242.03372661</v>
      </c>
      <c r="AC40" s="19">
        <f t="shared" si="29"/>
        <v>54499249.414508216</v>
      </c>
      <c r="AD40" s="19">
        <f t="shared" si="30"/>
        <v>154591451</v>
      </c>
      <c r="AE40" s="19">
        <f t="shared" si="31"/>
        <v>160044818</v>
      </c>
      <c r="AF40" s="19">
        <f t="shared" si="32"/>
        <v>0</v>
      </c>
      <c r="AG40" s="19">
        <f t="shared" si="33"/>
        <v>107141491.44823484</v>
      </c>
      <c r="AH40" s="18">
        <f t="shared" si="15"/>
        <v>1842478</v>
      </c>
      <c r="AI40" s="18">
        <f t="shared" si="16"/>
        <v>1907474</v>
      </c>
      <c r="AJ40" s="23">
        <f t="shared" si="34"/>
        <v>3749952</v>
      </c>
      <c r="AK40" s="25">
        <v>1</v>
      </c>
    </row>
    <row r="41" spans="1:37" s="26" customFormat="1" x14ac:dyDescent="0.2">
      <c r="A41" s="22" t="s">
        <v>152</v>
      </c>
      <c r="B41" s="31" t="s">
        <v>151</v>
      </c>
      <c r="C41" s="17">
        <v>12</v>
      </c>
      <c r="D41" s="32">
        <v>374025</v>
      </c>
      <c r="E41" s="33">
        <v>44197</v>
      </c>
      <c r="F41" s="33">
        <v>44561</v>
      </c>
      <c r="G41" s="40">
        <f t="shared" si="18"/>
        <v>1</v>
      </c>
      <c r="H41" s="20">
        <v>43755295</v>
      </c>
      <c r="I41" s="20">
        <v>1659380</v>
      </c>
      <c r="J41" s="20">
        <v>0</v>
      </c>
      <c r="K41" s="20">
        <v>0</v>
      </c>
      <c r="L41" s="20">
        <v>9078785</v>
      </c>
      <c r="M41" s="20">
        <v>58609507</v>
      </c>
      <c r="N41" s="20">
        <v>19070732</v>
      </c>
      <c r="O41" s="29"/>
      <c r="P41" s="19">
        <f t="shared" si="19"/>
        <v>43755295</v>
      </c>
      <c r="Q41" s="19">
        <f t="shared" si="20"/>
        <v>1659380</v>
      </c>
      <c r="R41" s="19">
        <f t="shared" si="21"/>
        <v>0</v>
      </c>
      <c r="S41" s="19">
        <f t="shared" si="22"/>
        <v>0</v>
      </c>
      <c r="T41" s="19">
        <f t="shared" si="23"/>
        <v>9078785</v>
      </c>
      <c r="U41" s="19"/>
      <c r="V41" s="19">
        <f t="shared" si="24"/>
        <v>54493460</v>
      </c>
      <c r="W41" s="21"/>
      <c r="X41" s="19">
        <f t="shared" si="25"/>
        <v>58609507</v>
      </c>
      <c r="Y41" s="19">
        <f t="shared" si="26"/>
        <v>19070732</v>
      </c>
      <c r="Z41" s="21"/>
      <c r="AA41" s="19">
        <f t="shared" si="27"/>
        <v>54493460</v>
      </c>
      <c r="AB41" s="19">
        <f t="shared" si="28"/>
        <v>14777314.127417929</v>
      </c>
      <c r="AC41" s="19">
        <f t="shared" si="29"/>
        <v>2954112.4722414063</v>
      </c>
      <c r="AD41" s="19">
        <f t="shared" si="30"/>
        <v>45414675</v>
      </c>
      <c r="AE41" s="19">
        <f t="shared" si="31"/>
        <v>9078785</v>
      </c>
      <c r="AF41" s="19">
        <f t="shared" si="32"/>
        <v>0</v>
      </c>
      <c r="AG41" s="19">
        <f t="shared" si="33"/>
        <v>17731426.599659335</v>
      </c>
      <c r="AH41" s="18">
        <f t="shared" si="15"/>
        <v>517206</v>
      </c>
      <c r="AI41" s="18">
        <f t="shared" si="16"/>
        <v>103394</v>
      </c>
      <c r="AJ41" s="23">
        <f t="shared" si="34"/>
        <v>620600</v>
      </c>
      <c r="AK41" s="25">
        <v>1</v>
      </c>
    </row>
    <row r="42" spans="1:37" s="26" customFormat="1" x14ac:dyDescent="0.2">
      <c r="A42" s="22" t="s">
        <v>31</v>
      </c>
      <c r="B42" s="31" t="s">
        <v>145</v>
      </c>
      <c r="C42" s="17">
        <v>12</v>
      </c>
      <c r="D42" s="32">
        <v>370078</v>
      </c>
      <c r="E42" s="33">
        <v>44013</v>
      </c>
      <c r="F42" s="33">
        <v>44377</v>
      </c>
      <c r="G42" s="40">
        <f t="shared" si="18"/>
        <v>1</v>
      </c>
      <c r="H42" s="20">
        <v>56893934</v>
      </c>
      <c r="I42" s="20">
        <v>221670185</v>
      </c>
      <c r="J42" s="20">
        <v>11991065</v>
      </c>
      <c r="K42" s="20">
        <v>121894104</v>
      </c>
      <c r="L42" s="20">
        <v>50960854</v>
      </c>
      <c r="M42" s="20">
        <v>473370473</v>
      </c>
      <c r="N42" s="20">
        <v>125089363</v>
      </c>
      <c r="O42" s="29"/>
      <c r="P42" s="19">
        <f t="shared" si="19"/>
        <v>56893934</v>
      </c>
      <c r="Q42" s="19">
        <f t="shared" si="20"/>
        <v>221670185</v>
      </c>
      <c r="R42" s="19">
        <f t="shared" si="21"/>
        <v>11991065</v>
      </c>
      <c r="S42" s="19">
        <f t="shared" si="22"/>
        <v>121894104</v>
      </c>
      <c r="T42" s="19">
        <f t="shared" si="23"/>
        <v>50960854</v>
      </c>
      <c r="U42" s="19"/>
      <c r="V42" s="19">
        <f t="shared" si="24"/>
        <v>463410142</v>
      </c>
      <c r="W42" s="21"/>
      <c r="X42" s="19">
        <f t="shared" si="25"/>
        <v>473370473</v>
      </c>
      <c r="Y42" s="19">
        <f t="shared" si="26"/>
        <v>125089363</v>
      </c>
      <c r="Z42" s="21"/>
      <c r="AA42" s="19">
        <f t="shared" si="27"/>
        <v>463410142</v>
      </c>
      <c r="AB42" s="19">
        <f t="shared" si="28"/>
        <v>76779953.45288001</v>
      </c>
      <c r="AC42" s="19">
        <f t="shared" si="29"/>
        <v>45677366.504462466</v>
      </c>
      <c r="AD42" s="19">
        <f t="shared" si="30"/>
        <v>290555184</v>
      </c>
      <c r="AE42" s="19">
        <f t="shared" si="31"/>
        <v>172854958</v>
      </c>
      <c r="AF42" s="19">
        <f t="shared" si="32"/>
        <v>0</v>
      </c>
      <c r="AG42" s="19">
        <f t="shared" si="33"/>
        <v>122457319.95734248</v>
      </c>
      <c r="AH42" s="18">
        <f t="shared" si="15"/>
        <v>2687298</v>
      </c>
      <c r="AI42" s="18">
        <f t="shared" si="16"/>
        <v>1598708</v>
      </c>
      <c r="AJ42" s="23">
        <f t="shared" si="34"/>
        <v>4286006</v>
      </c>
      <c r="AK42" s="25">
        <v>1</v>
      </c>
    </row>
    <row r="43" spans="1:37" x14ac:dyDescent="0.2">
      <c r="A43" s="22" t="s">
        <v>132</v>
      </c>
      <c r="B43" s="31" t="s">
        <v>131</v>
      </c>
      <c r="C43" s="17">
        <v>12</v>
      </c>
      <c r="D43" s="42">
        <v>373035</v>
      </c>
      <c r="E43" s="33">
        <v>43952</v>
      </c>
      <c r="F43" s="33">
        <v>44316</v>
      </c>
      <c r="G43" s="40">
        <f t="shared" si="18"/>
        <v>1</v>
      </c>
      <c r="H43" s="20">
        <v>37393985</v>
      </c>
      <c r="I43" s="20">
        <v>31826893</v>
      </c>
      <c r="J43" s="20">
        <v>0</v>
      </c>
      <c r="K43" s="20">
        <v>0</v>
      </c>
      <c r="L43" s="20">
        <v>3220023</v>
      </c>
      <c r="M43" s="20">
        <v>72440901</v>
      </c>
      <c r="N43" s="20">
        <v>31428037</v>
      </c>
      <c r="P43" s="19">
        <f t="shared" si="19"/>
        <v>37393985</v>
      </c>
      <c r="Q43" s="19">
        <f t="shared" si="20"/>
        <v>31826893</v>
      </c>
      <c r="R43" s="19">
        <f t="shared" si="21"/>
        <v>0</v>
      </c>
      <c r="S43" s="19">
        <f t="shared" si="22"/>
        <v>0</v>
      </c>
      <c r="T43" s="19">
        <f t="shared" si="23"/>
        <v>3220023</v>
      </c>
      <c r="V43" s="19">
        <f t="shared" si="24"/>
        <v>72440901</v>
      </c>
      <c r="W43" s="21"/>
      <c r="X43" s="19">
        <f t="shared" si="25"/>
        <v>72440901</v>
      </c>
      <c r="Y43" s="19">
        <f t="shared" si="26"/>
        <v>31428037</v>
      </c>
      <c r="Z43" s="21"/>
      <c r="AA43" s="19">
        <f t="shared" si="27"/>
        <v>72440901</v>
      </c>
      <c r="AB43" s="19">
        <f t="shared" si="28"/>
        <v>30031049.930708151</v>
      </c>
      <c r="AC43" s="19">
        <f t="shared" si="29"/>
        <v>1396987.0692918494</v>
      </c>
      <c r="AD43" s="19">
        <f t="shared" si="30"/>
        <v>69220878</v>
      </c>
      <c r="AE43" s="19">
        <f t="shared" si="31"/>
        <v>3220023</v>
      </c>
      <c r="AF43" s="19">
        <f t="shared" si="32"/>
        <v>0</v>
      </c>
      <c r="AG43" s="19">
        <f t="shared" si="33"/>
        <v>31428037</v>
      </c>
      <c r="AH43" s="18">
        <f t="shared" si="15"/>
        <v>1051087</v>
      </c>
      <c r="AI43" s="18">
        <f t="shared" si="16"/>
        <v>48895</v>
      </c>
      <c r="AJ43" s="23">
        <f t="shared" si="34"/>
        <v>1099982</v>
      </c>
      <c r="AK43" s="25">
        <v>1</v>
      </c>
    </row>
    <row r="44" spans="1:37" x14ac:dyDescent="0.2">
      <c r="A44" s="22" t="s">
        <v>137</v>
      </c>
      <c r="B44" s="31" t="s">
        <v>143</v>
      </c>
      <c r="C44" s="17">
        <v>12</v>
      </c>
      <c r="D44" s="32">
        <v>374021</v>
      </c>
      <c r="E44" s="33">
        <v>44197</v>
      </c>
      <c r="F44" s="33">
        <v>44561</v>
      </c>
      <c r="G44" s="40">
        <f t="shared" si="18"/>
        <v>1</v>
      </c>
      <c r="H44" s="20">
        <v>26001365</v>
      </c>
      <c r="I44" s="20">
        <v>0</v>
      </c>
      <c r="J44" s="20">
        <v>0</v>
      </c>
      <c r="K44" s="20">
        <v>219760</v>
      </c>
      <c r="L44" s="20">
        <v>1181920</v>
      </c>
      <c r="M44" s="20">
        <v>27403045</v>
      </c>
      <c r="N44" s="20">
        <v>11580103</v>
      </c>
      <c r="P44" s="19">
        <f t="shared" si="19"/>
        <v>26001365</v>
      </c>
      <c r="Q44" s="19">
        <f t="shared" si="20"/>
        <v>0</v>
      </c>
      <c r="R44" s="19">
        <f t="shared" si="21"/>
        <v>0</v>
      </c>
      <c r="S44" s="19">
        <f t="shared" si="22"/>
        <v>219760</v>
      </c>
      <c r="T44" s="19">
        <f t="shared" si="23"/>
        <v>1181920</v>
      </c>
      <c r="V44" s="19">
        <f t="shared" si="24"/>
        <v>27403045</v>
      </c>
      <c r="W44" s="21"/>
      <c r="X44" s="19">
        <f t="shared" si="25"/>
        <v>27403045</v>
      </c>
      <c r="Y44" s="19">
        <f t="shared" si="26"/>
        <v>11580103</v>
      </c>
      <c r="Z44" s="21"/>
      <c r="AA44" s="19">
        <f t="shared" si="27"/>
        <v>27403045</v>
      </c>
      <c r="AB44" s="19">
        <f t="shared" si="28"/>
        <v>10987774.710459914</v>
      </c>
      <c r="AC44" s="19">
        <f t="shared" si="29"/>
        <v>592328.28954008571</v>
      </c>
      <c r="AD44" s="19">
        <f t="shared" si="30"/>
        <v>26001365</v>
      </c>
      <c r="AE44" s="19">
        <f t="shared" si="31"/>
        <v>1401680</v>
      </c>
      <c r="AF44" s="19">
        <f t="shared" si="32"/>
        <v>0</v>
      </c>
      <c r="AG44" s="19">
        <f t="shared" si="33"/>
        <v>11580103</v>
      </c>
      <c r="AH44" s="18">
        <f t="shared" si="15"/>
        <v>384572</v>
      </c>
      <c r="AI44" s="18">
        <f t="shared" si="16"/>
        <v>20731</v>
      </c>
      <c r="AJ44" s="23">
        <f t="shared" si="34"/>
        <v>405303</v>
      </c>
      <c r="AK44" s="25">
        <v>1</v>
      </c>
    </row>
    <row r="45" spans="1:37" x14ac:dyDescent="0.2">
      <c r="A45" s="22" t="s">
        <v>153</v>
      </c>
      <c r="B45" s="31" t="s">
        <v>154</v>
      </c>
      <c r="C45" s="17">
        <v>12</v>
      </c>
      <c r="D45" s="32">
        <v>370243</v>
      </c>
      <c r="E45" s="33">
        <v>44418</v>
      </c>
      <c r="F45" s="33">
        <v>44561</v>
      </c>
      <c r="G45" s="40">
        <f t="shared" si="18"/>
        <v>2.5347222222222223</v>
      </c>
      <c r="H45" s="47">
        <v>999489</v>
      </c>
      <c r="I45" s="47">
        <v>6740516</v>
      </c>
      <c r="J45" s="47"/>
      <c r="K45" s="47">
        <v>55037268</v>
      </c>
      <c r="L45" s="47">
        <v>1</v>
      </c>
      <c r="M45" s="47">
        <v>66304000</v>
      </c>
      <c r="N45" s="47">
        <v>8203201</v>
      </c>
      <c r="P45" s="19">
        <f t="shared" si="19"/>
        <v>2533426.979166667</v>
      </c>
      <c r="Q45" s="19">
        <f t="shared" si="20"/>
        <v>17085335.694444444</v>
      </c>
      <c r="R45" s="19">
        <f t="shared" si="21"/>
        <v>0</v>
      </c>
      <c r="S45" s="19">
        <f t="shared" si="22"/>
        <v>139504186.25</v>
      </c>
      <c r="T45" s="19">
        <f t="shared" si="23"/>
        <v>2.5347222222222223</v>
      </c>
      <c r="V45" s="19">
        <f t="shared" si="24"/>
        <v>159122951.45833331</v>
      </c>
      <c r="W45" s="21"/>
      <c r="X45" s="19">
        <f t="shared" si="25"/>
        <v>168062222.22222224</v>
      </c>
      <c r="Y45" s="19">
        <f t="shared" si="26"/>
        <v>20792835.868055556</v>
      </c>
      <c r="Z45" s="21"/>
      <c r="AA45" s="19">
        <f t="shared" si="27"/>
        <v>159122951.45833331</v>
      </c>
      <c r="AB45" s="19">
        <f t="shared" si="28"/>
        <v>2427254.0658622305</v>
      </c>
      <c r="AC45" s="19">
        <f t="shared" si="29"/>
        <v>17259605.769531582</v>
      </c>
      <c r="AD45" s="19">
        <f t="shared" si="30"/>
        <v>19618762.673611112</v>
      </c>
      <c r="AE45" s="19">
        <f t="shared" si="31"/>
        <v>139504188.78472221</v>
      </c>
      <c r="AF45" s="19">
        <f t="shared" si="32"/>
        <v>0</v>
      </c>
      <c r="AG45" s="19">
        <f t="shared" si="33"/>
        <v>19686859.835393809</v>
      </c>
      <c r="AH45" s="18">
        <f t="shared" si="15"/>
        <v>84954</v>
      </c>
      <c r="AI45" s="18">
        <f t="shared" si="16"/>
        <v>604086</v>
      </c>
      <c r="AJ45" s="23">
        <f t="shared" si="34"/>
        <v>689040</v>
      </c>
      <c r="AK45" s="25">
        <v>1</v>
      </c>
    </row>
    <row r="46" spans="1:37" x14ac:dyDescent="0.2">
      <c r="A46" s="22" t="s">
        <v>7</v>
      </c>
      <c r="B46" s="31" t="s">
        <v>90</v>
      </c>
      <c r="C46" s="17">
        <v>12</v>
      </c>
      <c r="D46" s="32">
        <v>370158</v>
      </c>
      <c r="E46" s="33">
        <v>44013</v>
      </c>
      <c r="F46" s="33">
        <v>44377</v>
      </c>
      <c r="G46" s="40">
        <f t="shared" si="18"/>
        <v>1</v>
      </c>
      <c r="H46" s="20">
        <v>1549990</v>
      </c>
      <c r="I46" s="20">
        <v>2399583</v>
      </c>
      <c r="J46" s="20">
        <v>473375</v>
      </c>
      <c r="K46" s="20">
        <v>20599605</v>
      </c>
      <c r="L46" s="20">
        <v>8998998</v>
      </c>
      <c r="M46" s="20">
        <v>34021551</v>
      </c>
      <c r="N46" s="20">
        <v>9418750</v>
      </c>
      <c r="P46" s="19">
        <f t="shared" si="19"/>
        <v>1549990</v>
      </c>
      <c r="Q46" s="19">
        <f t="shared" si="20"/>
        <v>2399583</v>
      </c>
      <c r="R46" s="19">
        <f t="shared" si="21"/>
        <v>473375</v>
      </c>
      <c r="S46" s="19">
        <f t="shared" si="22"/>
        <v>20599605</v>
      </c>
      <c r="T46" s="19">
        <f t="shared" si="23"/>
        <v>8998998</v>
      </c>
      <c r="V46" s="19">
        <f t="shared" si="24"/>
        <v>34021551</v>
      </c>
      <c r="W46" s="21"/>
      <c r="X46" s="19">
        <f t="shared" si="25"/>
        <v>34021551</v>
      </c>
      <c r="Y46" s="19">
        <f t="shared" si="26"/>
        <v>9418750</v>
      </c>
      <c r="Z46" s="21"/>
      <c r="AA46" s="19">
        <f t="shared" si="27"/>
        <v>34021551</v>
      </c>
      <c r="AB46" s="19">
        <f t="shared" si="28"/>
        <v>1224478.0220337398</v>
      </c>
      <c r="AC46" s="19">
        <f t="shared" si="29"/>
        <v>8194271.9779662602</v>
      </c>
      <c r="AD46" s="19">
        <f t="shared" si="30"/>
        <v>4422948</v>
      </c>
      <c r="AE46" s="19">
        <f t="shared" si="31"/>
        <v>29598603</v>
      </c>
      <c r="AF46" s="19">
        <f t="shared" si="32"/>
        <v>0</v>
      </c>
      <c r="AG46" s="19">
        <f t="shared" si="33"/>
        <v>9418750</v>
      </c>
      <c r="AH46" s="18">
        <f t="shared" si="15"/>
        <v>42857</v>
      </c>
      <c r="AI46" s="18">
        <f t="shared" si="16"/>
        <v>286800</v>
      </c>
      <c r="AJ46" s="23">
        <f t="shared" si="34"/>
        <v>329657</v>
      </c>
      <c r="AK46" s="25">
        <v>1</v>
      </c>
    </row>
    <row r="47" spans="1:37" x14ac:dyDescent="0.2">
      <c r="A47" s="22" t="s">
        <v>8</v>
      </c>
      <c r="B47" s="31" t="s">
        <v>51</v>
      </c>
      <c r="C47" s="17">
        <v>12</v>
      </c>
      <c r="D47" s="32">
        <v>370083</v>
      </c>
      <c r="E47" s="33">
        <v>43922</v>
      </c>
      <c r="F47" s="33">
        <v>44286</v>
      </c>
      <c r="G47" s="40">
        <f t="shared" si="18"/>
        <v>1</v>
      </c>
      <c r="H47" s="20">
        <v>2576411</v>
      </c>
      <c r="I47" s="20">
        <v>1645107</v>
      </c>
      <c r="J47" s="20">
        <v>266618</v>
      </c>
      <c r="K47" s="20">
        <v>7913586</v>
      </c>
      <c r="L47" s="20">
        <v>3634528</v>
      </c>
      <c r="M47" s="20">
        <v>17673551</v>
      </c>
      <c r="N47" s="20">
        <v>6371990</v>
      </c>
      <c r="P47" s="19">
        <f t="shared" si="19"/>
        <v>2576411</v>
      </c>
      <c r="Q47" s="19">
        <f t="shared" si="20"/>
        <v>1645107</v>
      </c>
      <c r="R47" s="19">
        <f t="shared" si="21"/>
        <v>266618</v>
      </c>
      <c r="S47" s="19">
        <f t="shared" si="22"/>
        <v>7913586</v>
      </c>
      <c r="T47" s="19">
        <f t="shared" si="23"/>
        <v>3634528</v>
      </c>
      <c r="V47" s="19">
        <f t="shared" si="24"/>
        <v>16036250</v>
      </c>
      <c r="W47" s="21"/>
      <c r="X47" s="19">
        <f t="shared" si="25"/>
        <v>17673551</v>
      </c>
      <c r="Y47" s="19">
        <f t="shared" si="26"/>
        <v>6371990</v>
      </c>
      <c r="Z47" s="21"/>
      <c r="AA47" s="19">
        <f t="shared" si="27"/>
        <v>16036250</v>
      </c>
      <c r="AB47" s="19">
        <f t="shared" si="28"/>
        <v>1618144.4074617489</v>
      </c>
      <c r="AC47" s="19">
        <f t="shared" si="29"/>
        <v>4163536.061703729</v>
      </c>
      <c r="AD47" s="19">
        <f t="shared" si="30"/>
        <v>4488136</v>
      </c>
      <c r="AE47" s="19">
        <f t="shared" si="31"/>
        <v>11548114</v>
      </c>
      <c r="AF47" s="19">
        <f t="shared" si="32"/>
        <v>0</v>
      </c>
      <c r="AG47" s="19">
        <f t="shared" si="33"/>
        <v>5781680.4691654779</v>
      </c>
      <c r="AH47" s="18">
        <f t="shared" si="15"/>
        <v>56635</v>
      </c>
      <c r="AI47" s="18">
        <f t="shared" si="16"/>
        <v>145724</v>
      </c>
      <c r="AJ47" s="23">
        <f t="shared" si="34"/>
        <v>202359</v>
      </c>
      <c r="AK47" s="25">
        <v>1</v>
      </c>
    </row>
    <row r="48" spans="1:37" s="26" customFormat="1" x14ac:dyDescent="0.2">
      <c r="A48" s="49" t="s">
        <v>138</v>
      </c>
      <c r="B48" s="31" t="s">
        <v>142</v>
      </c>
      <c r="C48" s="17">
        <v>12</v>
      </c>
      <c r="D48" s="32">
        <v>374016</v>
      </c>
      <c r="E48" s="33">
        <v>44197</v>
      </c>
      <c r="F48" s="33">
        <v>44561</v>
      </c>
      <c r="G48" s="40">
        <f t="shared" si="18"/>
        <v>1</v>
      </c>
      <c r="H48" s="20">
        <v>49477050</v>
      </c>
      <c r="I48" s="20">
        <v>8524006</v>
      </c>
      <c r="J48" s="20">
        <v>0</v>
      </c>
      <c r="K48" s="20">
        <v>0</v>
      </c>
      <c r="L48" s="20">
        <v>798360</v>
      </c>
      <c r="M48" s="20">
        <v>58817721</v>
      </c>
      <c r="N48" s="20">
        <v>22032604</v>
      </c>
      <c r="O48" s="29"/>
      <c r="P48" s="19">
        <f t="shared" si="19"/>
        <v>49477050</v>
      </c>
      <c r="Q48" s="19">
        <f t="shared" si="20"/>
        <v>8524006</v>
      </c>
      <c r="R48" s="19">
        <f t="shared" si="21"/>
        <v>0</v>
      </c>
      <c r="S48" s="19">
        <f t="shared" si="22"/>
        <v>0</v>
      </c>
      <c r="T48" s="19">
        <f t="shared" si="23"/>
        <v>798360</v>
      </c>
      <c r="U48" s="19"/>
      <c r="V48" s="19">
        <f t="shared" si="24"/>
        <v>58799416</v>
      </c>
      <c r="W48" s="21"/>
      <c r="X48" s="19">
        <f t="shared" si="25"/>
        <v>58817721</v>
      </c>
      <c r="Y48" s="19">
        <f t="shared" si="26"/>
        <v>22032604</v>
      </c>
      <c r="Z48" s="21"/>
      <c r="AA48" s="19">
        <f t="shared" si="27"/>
        <v>58799416</v>
      </c>
      <c r="AB48" s="19">
        <f t="shared" si="28"/>
        <v>21726688.431702819</v>
      </c>
      <c r="AC48" s="19">
        <f t="shared" si="29"/>
        <v>299058.67535126023</v>
      </c>
      <c r="AD48" s="19">
        <f t="shared" si="30"/>
        <v>58001056</v>
      </c>
      <c r="AE48" s="19">
        <f t="shared" si="31"/>
        <v>798360</v>
      </c>
      <c r="AF48" s="19">
        <f t="shared" si="32"/>
        <v>0</v>
      </c>
      <c r="AG48" s="19">
        <f t="shared" si="33"/>
        <v>22025747.107054081</v>
      </c>
      <c r="AH48" s="18">
        <f t="shared" si="15"/>
        <v>760434</v>
      </c>
      <c r="AI48" s="18">
        <f t="shared" si="16"/>
        <v>10467</v>
      </c>
      <c r="AJ48" s="23">
        <f t="shared" si="34"/>
        <v>770901</v>
      </c>
      <c r="AK48" s="25">
        <v>1</v>
      </c>
    </row>
    <row r="49" spans="1:37" x14ac:dyDescent="0.2">
      <c r="A49" s="22" t="s">
        <v>33</v>
      </c>
      <c r="B49" s="31" t="s">
        <v>62</v>
      </c>
      <c r="C49" s="17">
        <v>12</v>
      </c>
      <c r="D49" s="32">
        <v>370091</v>
      </c>
      <c r="E49" s="33">
        <v>44013</v>
      </c>
      <c r="F49" s="33">
        <v>44377</v>
      </c>
      <c r="G49" s="40">
        <f t="shared" si="18"/>
        <v>1</v>
      </c>
      <c r="H49" s="20">
        <v>411602156</v>
      </c>
      <c r="I49" s="20">
        <v>1796057803</v>
      </c>
      <c r="J49" s="20">
        <v>124338027</v>
      </c>
      <c r="K49" s="20">
        <v>1565002827</v>
      </c>
      <c r="L49" s="20">
        <v>168803534</v>
      </c>
      <c r="M49" s="20">
        <v>4394097035</v>
      </c>
      <c r="N49" s="20">
        <v>1268675711</v>
      </c>
      <c r="P49" s="19">
        <f t="shared" si="19"/>
        <v>411602156</v>
      </c>
      <c r="Q49" s="19">
        <f t="shared" si="20"/>
        <v>1796057803</v>
      </c>
      <c r="R49" s="19">
        <f t="shared" si="21"/>
        <v>124338027</v>
      </c>
      <c r="S49" s="19">
        <f t="shared" si="22"/>
        <v>1565002827</v>
      </c>
      <c r="T49" s="19">
        <f t="shared" si="23"/>
        <v>168803534</v>
      </c>
      <c r="V49" s="19">
        <f t="shared" si="24"/>
        <v>4065804347</v>
      </c>
      <c r="W49" s="21"/>
      <c r="X49" s="19">
        <f t="shared" si="25"/>
        <v>4394097035</v>
      </c>
      <c r="Y49" s="19">
        <f t="shared" si="26"/>
        <v>1268675711</v>
      </c>
      <c r="Z49" s="21"/>
      <c r="AA49" s="19">
        <f t="shared" si="27"/>
        <v>4065804347</v>
      </c>
      <c r="AB49" s="19">
        <f t="shared" si="28"/>
        <v>673300835.04610598</v>
      </c>
      <c r="AC49" s="19">
        <f t="shared" si="29"/>
        <v>500589313.40327072</v>
      </c>
      <c r="AD49" s="19">
        <f t="shared" si="30"/>
        <v>2331997986</v>
      </c>
      <c r="AE49" s="19">
        <f t="shared" si="31"/>
        <v>1733806361</v>
      </c>
      <c r="AF49" s="19">
        <f t="shared" si="32"/>
        <v>0</v>
      </c>
      <c r="AG49" s="19">
        <f t="shared" si="33"/>
        <v>1173890148.4493766</v>
      </c>
      <c r="AH49" s="18">
        <f t="shared" si="15"/>
        <v>23565529</v>
      </c>
      <c r="AI49" s="18">
        <f t="shared" si="16"/>
        <v>17520626</v>
      </c>
      <c r="AJ49" s="23">
        <f t="shared" si="34"/>
        <v>41086155</v>
      </c>
      <c r="AK49" s="25">
        <v>1</v>
      </c>
    </row>
    <row r="50" spans="1:37" x14ac:dyDescent="0.2">
      <c r="A50" s="22" t="s">
        <v>126</v>
      </c>
      <c r="B50" s="31" t="s">
        <v>146</v>
      </c>
      <c r="C50" s="17">
        <v>12</v>
      </c>
      <c r="D50" s="32">
        <v>370025</v>
      </c>
      <c r="E50" s="33">
        <v>44013</v>
      </c>
      <c r="F50" s="33">
        <v>44377</v>
      </c>
      <c r="G50" s="40">
        <f t="shared" si="18"/>
        <v>1</v>
      </c>
      <c r="H50" s="20">
        <v>56699426</v>
      </c>
      <c r="I50" s="20">
        <v>235799730</v>
      </c>
      <c r="J50" s="20">
        <v>28926294</v>
      </c>
      <c r="K50" s="20">
        <v>261188013</v>
      </c>
      <c r="L50" s="20">
        <v>60443878</v>
      </c>
      <c r="M50" s="20">
        <v>653340520</v>
      </c>
      <c r="N50" s="20">
        <v>154838692</v>
      </c>
      <c r="P50" s="19">
        <f t="shared" si="19"/>
        <v>56699426</v>
      </c>
      <c r="Q50" s="19">
        <f t="shared" si="20"/>
        <v>235799730</v>
      </c>
      <c r="R50" s="19">
        <f t="shared" si="21"/>
        <v>28926294</v>
      </c>
      <c r="S50" s="19">
        <f t="shared" si="22"/>
        <v>261188013</v>
      </c>
      <c r="T50" s="19">
        <f t="shared" si="23"/>
        <v>60443878</v>
      </c>
      <c r="V50" s="19">
        <f t="shared" si="24"/>
        <v>643057341</v>
      </c>
      <c r="W50" s="21"/>
      <c r="X50" s="19">
        <f t="shared" si="25"/>
        <v>653340520</v>
      </c>
      <c r="Y50" s="19">
        <f t="shared" si="26"/>
        <v>154838692</v>
      </c>
      <c r="Z50" s="21"/>
      <c r="AA50" s="19">
        <f t="shared" si="27"/>
        <v>643057341</v>
      </c>
      <c r="AB50" s="19">
        <f t="shared" si="28"/>
        <v>76176350.203277454</v>
      </c>
      <c r="AC50" s="19">
        <f t="shared" si="29"/>
        <v>76225275.768792927</v>
      </c>
      <c r="AD50" s="19">
        <f t="shared" si="30"/>
        <v>321425450</v>
      </c>
      <c r="AE50" s="19">
        <f t="shared" si="31"/>
        <v>321631891</v>
      </c>
      <c r="AF50" s="19">
        <f t="shared" si="32"/>
        <v>0</v>
      </c>
      <c r="AG50" s="19">
        <f t="shared" si="33"/>
        <v>152401625.9720704</v>
      </c>
      <c r="AH50" s="18">
        <f t="shared" si="15"/>
        <v>2666172</v>
      </c>
      <c r="AI50" s="18">
        <f t="shared" si="16"/>
        <v>2667885</v>
      </c>
      <c r="AJ50" s="23">
        <f t="shared" si="34"/>
        <v>5334057</v>
      </c>
      <c r="AK50" s="25">
        <v>1</v>
      </c>
    </row>
    <row r="51" spans="1:37" x14ac:dyDescent="0.2">
      <c r="A51" s="22" t="s">
        <v>42</v>
      </c>
      <c r="B51" s="31" t="s">
        <v>63</v>
      </c>
      <c r="C51" s="17">
        <v>12</v>
      </c>
      <c r="D51" s="32">
        <v>370218</v>
      </c>
      <c r="E51" s="33">
        <v>44013</v>
      </c>
      <c r="F51" s="33">
        <v>44377</v>
      </c>
      <c r="G51" s="40">
        <f t="shared" si="18"/>
        <v>1</v>
      </c>
      <c r="H51" s="20">
        <v>38170086</v>
      </c>
      <c r="I51" s="20">
        <v>160370044</v>
      </c>
      <c r="J51" s="20">
        <v>25436553</v>
      </c>
      <c r="K51" s="20">
        <v>274634601</v>
      </c>
      <c r="L51" s="20">
        <v>71863786</v>
      </c>
      <c r="M51" s="20">
        <v>579177794</v>
      </c>
      <c r="N51" s="20">
        <v>175244088</v>
      </c>
      <c r="P51" s="19">
        <f t="shared" si="19"/>
        <v>38170086</v>
      </c>
      <c r="Q51" s="19">
        <f t="shared" si="20"/>
        <v>160370044</v>
      </c>
      <c r="R51" s="19">
        <f t="shared" si="21"/>
        <v>25436553</v>
      </c>
      <c r="S51" s="19">
        <f t="shared" si="22"/>
        <v>274634601</v>
      </c>
      <c r="T51" s="19">
        <f t="shared" si="23"/>
        <v>71863786</v>
      </c>
      <c r="V51" s="19">
        <f t="shared" si="24"/>
        <v>570475070</v>
      </c>
      <c r="W51" s="21"/>
      <c r="X51" s="19">
        <f t="shared" si="25"/>
        <v>579177794</v>
      </c>
      <c r="Y51" s="19">
        <f t="shared" si="26"/>
        <v>175244088</v>
      </c>
      <c r="Z51" s="21"/>
      <c r="AA51" s="19">
        <f t="shared" si="27"/>
        <v>570475070</v>
      </c>
      <c r="AB51" s="19">
        <f t="shared" si="28"/>
        <v>67769500.060632676</v>
      </c>
      <c r="AC51" s="19">
        <f t="shared" si="29"/>
        <v>104841370.73681739</v>
      </c>
      <c r="AD51" s="19">
        <f t="shared" si="30"/>
        <v>223976683</v>
      </c>
      <c r="AE51" s="19">
        <f t="shared" si="31"/>
        <v>346498387</v>
      </c>
      <c r="AF51" s="19">
        <f t="shared" si="32"/>
        <v>0</v>
      </c>
      <c r="AG51" s="19">
        <f t="shared" si="33"/>
        <v>172610870.79745007</v>
      </c>
      <c r="AH51" s="18">
        <f t="shared" si="15"/>
        <v>2371933</v>
      </c>
      <c r="AI51" s="18">
        <f t="shared" si="16"/>
        <v>3669448</v>
      </c>
      <c r="AJ51" s="23">
        <f t="shared" si="34"/>
        <v>6041381</v>
      </c>
      <c r="AK51" s="25">
        <v>1</v>
      </c>
    </row>
    <row r="52" spans="1:37" x14ac:dyDescent="0.2">
      <c r="A52" s="22" t="s">
        <v>127</v>
      </c>
      <c r="B52" s="31" t="s">
        <v>130</v>
      </c>
      <c r="C52" s="17">
        <v>12</v>
      </c>
      <c r="D52" s="32">
        <v>370237</v>
      </c>
      <c r="E52" s="33">
        <v>44013</v>
      </c>
      <c r="F52" s="33">
        <v>44377</v>
      </c>
      <c r="G52" s="40">
        <f t="shared" si="18"/>
        <v>1</v>
      </c>
      <c r="H52" s="20">
        <v>8107523</v>
      </c>
      <c r="I52" s="20">
        <v>11416726</v>
      </c>
      <c r="J52" s="20">
        <v>3535320</v>
      </c>
      <c r="K52" s="20">
        <v>39716932</v>
      </c>
      <c r="L52" s="20">
        <v>18054143</v>
      </c>
      <c r="M52" s="20">
        <v>82272927</v>
      </c>
      <c r="N52" s="20">
        <v>21029818</v>
      </c>
      <c r="P52" s="19">
        <f t="shared" si="19"/>
        <v>8107523</v>
      </c>
      <c r="Q52" s="19">
        <f t="shared" si="20"/>
        <v>11416726</v>
      </c>
      <c r="R52" s="19">
        <f t="shared" si="21"/>
        <v>3535320</v>
      </c>
      <c r="S52" s="19">
        <f t="shared" si="22"/>
        <v>39716932</v>
      </c>
      <c r="T52" s="19">
        <f t="shared" si="23"/>
        <v>18054143</v>
      </c>
      <c r="V52" s="19">
        <f t="shared" si="24"/>
        <v>80830644</v>
      </c>
      <c r="W52" s="21"/>
      <c r="X52" s="19">
        <f t="shared" si="25"/>
        <v>82272927</v>
      </c>
      <c r="Y52" s="19">
        <f t="shared" si="26"/>
        <v>21029818</v>
      </c>
      <c r="Z52" s="21"/>
      <c r="AA52" s="19">
        <f t="shared" si="27"/>
        <v>80830644</v>
      </c>
      <c r="AB52" s="19">
        <f t="shared" si="28"/>
        <v>5894266.2782429261</v>
      </c>
      <c r="AC52" s="19">
        <f t="shared" si="29"/>
        <v>14766889.148289934</v>
      </c>
      <c r="AD52" s="19">
        <f t="shared" si="30"/>
        <v>23059569</v>
      </c>
      <c r="AE52" s="19">
        <f t="shared" si="31"/>
        <v>57771075</v>
      </c>
      <c r="AF52" s="19">
        <f t="shared" si="32"/>
        <v>0</v>
      </c>
      <c r="AG52" s="19">
        <f t="shared" si="33"/>
        <v>20661155.426532861</v>
      </c>
      <c r="AH52" s="18">
        <f t="shared" si="15"/>
        <v>206299</v>
      </c>
      <c r="AI52" s="18">
        <f t="shared" si="16"/>
        <v>516841</v>
      </c>
      <c r="AJ52" s="23">
        <f t="shared" si="34"/>
        <v>723140</v>
      </c>
      <c r="AK52" s="25">
        <v>1</v>
      </c>
    </row>
    <row r="53" spans="1:37" x14ac:dyDescent="0.2">
      <c r="A53" s="22" t="s">
        <v>9</v>
      </c>
      <c r="B53" s="31" t="s">
        <v>91</v>
      </c>
      <c r="C53" s="17">
        <v>12</v>
      </c>
      <c r="D53" s="32">
        <v>370112</v>
      </c>
      <c r="E53" s="33">
        <v>43922</v>
      </c>
      <c r="F53" s="33">
        <v>44286</v>
      </c>
      <c r="G53" s="40">
        <f t="shared" si="18"/>
        <v>1</v>
      </c>
      <c r="H53" s="20">
        <v>5203233</v>
      </c>
      <c r="I53" s="20">
        <v>6522152</v>
      </c>
      <c r="J53" s="20">
        <v>377598</v>
      </c>
      <c r="K53" s="20">
        <v>16816543</v>
      </c>
      <c r="L53" s="20">
        <v>6825520</v>
      </c>
      <c r="M53" s="20">
        <v>37091647</v>
      </c>
      <c r="N53" s="20">
        <v>16693995</v>
      </c>
      <c r="P53" s="19">
        <f t="shared" si="19"/>
        <v>5203233</v>
      </c>
      <c r="Q53" s="19">
        <f t="shared" si="20"/>
        <v>6522152</v>
      </c>
      <c r="R53" s="19">
        <f t="shared" si="21"/>
        <v>377598</v>
      </c>
      <c r="S53" s="19">
        <f t="shared" si="22"/>
        <v>16816543</v>
      </c>
      <c r="T53" s="19">
        <f t="shared" si="23"/>
        <v>6825520</v>
      </c>
      <c r="V53" s="19">
        <f t="shared" si="24"/>
        <v>35745046</v>
      </c>
      <c r="W53" s="21"/>
      <c r="X53" s="19">
        <f t="shared" si="25"/>
        <v>37091647</v>
      </c>
      <c r="Y53" s="19">
        <f t="shared" si="26"/>
        <v>16693995</v>
      </c>
      <c r="Z53" s="21"/>
      <c r="AA53" s="19">
        <f t="shared" si="27"/>
        <v>35745046</v>
      </c>
      <c r="AB53" s="19">
        <f t="shared" si="28"/>
        <v>5447240.9296649722</v>
      </c>
      <c r="AC53" s="19">
        <f t="shared" si="29"/>
        <v>10640683.642645607</v>
      </c>
      <c r="AD53" s="19">
        <f t="shared" si="30"/>
        <v>12102983</v>
      </c>
      <c r="AE53" s="19">
        <f t="shared" si="31"/>
        <v>23642063</v>
      </c>
      <c r="AF53" s="19">
        <f t="shared" si="32"/>
        <v>0</v>
      </c>
      <c r="AG53" s="19">
        <f t="shared" si="33"/>
        <v>16087924.57231058</v>
      </c>
      <c r="AH53" s="18">
        <f t="shared" si="15"/>
        <v>190653</v>
      </c>
      <c r="AI53" s="18">
        <f t="shared" si="16"/>
        <v>372424</v>
      </c>
      <c r="AJ53" s="23">
        <f t="shared" si="34"/>
        <v>563077</v>
      </c>
      <c r="AK53" s="25">
        <v>1</v>
      </c>
    </row>
    <row r="54" spans="1:37" x14ac:dyDescent="0.2">
      <c r="A54" s="22" t="s">
        <v>34</v>
      </c>
      <c r="B54" s="31" t="s">
        <v>163</v>
      </c>
      <c r="C54" s="17">
        <v>12</v>
      </c>
      <c r="D54" s="32">
        <v>370097</v>
      </c>
      <c r="E54" s="33">
        <v>44136</v>
      </c>
      <c r="F54" s="33">
        <v>44500</v>
      </c>
      <c r="G54" s="40">
        <f t="shared" si="18"/>
        <v>1</v>
      </c>
      <c r="H54" s="20">
        <v>31626376</v>
      </c>
      <c r="I54" s="20">
        <v>108022692</v>
      </c>
      <c r="J54" s="20">
        <v>4699854</v>
      </c>
      <c r="K54" s="20">
        <v>181413807</v>
      </c>
      <c r="L54" s="20">
        <v>24105689</v>
      </c>
      <c r="M54" s="20">
        <v>377560389</v>
      </c>
      <c r="N54" s="20">
        <v>75995496</v>
      </c>
      <c r="P54" s="19">
        <f t="shared" si="19"/>
        <v>31626376</v>
      </c>
      <c r="Q54" s="19">
        <f t="shared" si="20"/>
        <v>108022692</v>
      </c>
      <c r="R54" s="19">
        <f t="shared" si="21"/>
        <v>4699854</v>
      </c>
      <c r="S54" s="19">
        <f t="shared" si="22"/>
        <v>181413807</v>
      </c>
      <c r="T54" s="19">
        <f t="shared" si="23"/>
        <v>24105689</v>
      </c>
      <c r="V54" s="19">
        <f t="shared" si="24"/>
        <v>349868418</v>
      </c>
      <c r="W54" s="21"/>
      <c r="X54" s="19">
        <f t="shared" si="25"/>
        <v>377560389</v>
      </c>
      <c r="Y54" s="19">
        <f t="shared" si="26"/>
        <v>75995496</v>
      </c>
      <c r="Z54" s="21"/>
      <c r="AA54" s="19">
        <f t="shared" si="27"/>
        <v>349868418</v>
      </c>
      <c r="AB54" s="19">
        <f t="shared" si="28"/>
        <v>29054604.889855944</v>
      </c>
      <c r="AC54" s="19">
        <f t="shared" si="29"/>
        <v>41367040.852874048</v>
      </c>
      <c r="AD54" s="19">
        <f t="shared" si="30"/>
        <v>144348922</v>
      </c>
      <c r="AE54" s="19">
        <f t="shared" si="31"/>
        <v>205519496</v>
      </c>
      <c r="AF54" s="19">
        <f t="shared" si="32"/>
        <v>0</v>
      </c>
      <c r="AG54" s="19">
        <f t="shared" si="33"/>
        <v>70421645.742729992</v>
      </c>
      <c r="AH54" s="18">
        <f t="shared" si="15"/>
        <v>1016911</v>
      </c>
      <c r="AI54" s="18">
        <f t="shared" si="16"/>
        <v>1447846</v>
      </c>
      <c r="AJ54" s="23">
        <f t="shared" si="34"/>
        <v>2464757</v>
      </c>
      <c r="AK54" s="25">
        <v>1</v>
      </c>
    </row>
    <row r="55" spans="1:37" s="26" customFormat="1" x14ac:dyDescent="0.2">
      <c r="A55" s="22" t="s">
        <v>155</v>
      </c>
      <c r="B55" s="31" t="s">
        <v>161</v>
      </c>
      <c r="C55" s="17">
        <v>12</v>
      </c>
      <c r="D55" s="32">
        <v>370094</v>
      </c>
      <c r="E55" s="33">
        <v>44013</v>
      </c>
      <c r="F55" s="33">
        <v>44286</v>
      </c>
      <c r="G55" s="40">
        <f t="shared" si="18"/>
        <v>1.332116788321168</v>
      </c>
      <c r="H55" s="20">
        <v>60453676</v>
      </c>
      <c r="I55" s="20">
        <v>412177029</v>
      </c>
      <c r="J55" s="20">
        <v>25786529</v>
      </c>
      <c r="K55" s="20">
        <v>253740760</v>
      </c>
      <c r="L55" s="20">
        <v>51515694</v>
      </c>
      <c r="M55" s="20">
        <v>823468303</v>
      </c>
      <c r="N55" s="20">
        <v>69844622</v>
      </c>
      <c r="O55" s="29"/>
      <c r="P55" s="19">
        <f t="shared" si="19"/>
        <v>80531356.71532847</v>
      </c>
      <c r="Q55" s="19">
        <f t="shared" si="20"/>
        <v>549067940.09124088</v>
      </c>
      <c r="R55" s="19">
        <f t="shared" si="21"/>
        <v>34350668.193430662</v>
      </c>
      <c r="S55" s="19">
        <f t="shared" si="22"/>
        <v>338012326.2773723</v>
      </c>
      <c r="T55" s="19">
        <f t="shared" si="23"/>
        <v>68624920.839416057</v>
      </c>
      <c r="U55" s="19"/>
      <c r="V55" s="19">
        <f t="shared" si="24"/>
        <v>1070587212.1167884</v>
      </c>
      <c r="W55" s="21"/>
      <c r="X55" s="19">
        <f t="shared" si="25"/>
        <v>1096955951.0766425</v>
      </c>
      <c r="Y55" s="19">
        <f t="shared" si="26"/>
        <v>93041193.540145993</v>
      </c>
      <c r="Z55" s="21"/>
      <c r="AA55" s="19">
        <f t="shared" si="27"/>
        <v>1070587212.1167884</v>
      </c>
      <c r="AB55" s="19">
        <f t="shared" si="28"/>
        <v>56314656.148141049</v>
      </c>
      <c r="AC55" s="19">
        <f t="shared" si="29"/>
        <v>34490003.69840911</v>
      </c>
      <c r="AD55" s="19">
        <f t="shared" si="30"/>
        <v>663949965</v>
      </c>
      <c r="AE55" s="19">
        <f t="shared" si="31"/>
        <v>406637247.11678839</v>
      </c>
      <c r="AF55" s="19">
        <f t="shared" si="32"/>
        <v>0</v>
      </c>
      <c r="AG55" s="19">
        <f t="shared" si="33"/>
        <v>90804659.846550152</v>
      </c>
      <c r="AH55" s="18">
        <f t="shared" si="15"/>
        <v>1971013</v>
      </c>
      <c r="AI55" s="18">
        <f t="shared" si="16"/>
        <v>1207150</v>
      </c>
      <c r="AJ55" s="23">
        <f t="shared" si="34"/>
        <v>3178163</v>
      </c>
      <c r="AK55" s="25">
        <v>1</v>
      </c>
    </row>
    <row r="56" spans="1:37" s="26" customFormat="1" x14ac:dyDescent="0.2">
      <c r="A56" s="22" t="s">
        <v>35</v>
      </c>
      <c r="B56" s="31" t="s">
        <v>164</v>
      </c>
      <c r="C56" s="17">
        <v>12</v>
      </c>
      <c r="D56" s="32">
        <v>370037</v>
      </c>
      <c r="E56" s="33">
        <v>44197</v>
      </c>
      <c r="F56" s="33">
        <v>44561</v>
      </c>
      <c r="G56" s="40">
        <f t="shared" si="18"/>
        <v>1</v>
      </c>
      <c r="H56" s="20">
        <v>271922000</v>
      </c>
      <c r="I56" s="20">
        <v>1042758637</v>
      </c>
      <c r="J56" s="20">
        <v>56729155</v>
      </c>
      <c r="K56" s="20">
        <v>1208190467</v>
      </c>
      <c r="L56" s="20">
        <v>656295524</v>
      </c>
      <c r="M56" s="20">
        <v>3235895783</v>
      </c>
      <c r="N56" s="20">
        <v>624540980</v>
      </c>
      <c r="O56" s="29"/>
      <c r="P56" s="19">
        <f t="shared" si="19"/>
        <v>271922000</v>
      </c>
      <c r="Q56" s="19">
        <f t="shared" si="20"/>
        <v>1042758637</v>
      </c>
      <c r="R56" s="19">
        <f t="shared" si="21"/>
        <v>56729155</v>
      </c>
      <c r="S56" s="19">
        <f t="shared" si="22"/>
        <v>1208190467</v>
      </c>
      <c r="T56" s="19">
        <f t="shared" si="23"/>
        <v>656295524</v>
      </c>
      <c r="U56" s="19"/>
      <c r="V56" s="19">
        <f t="shared" si="24"/>
        <v>3235895783</v>
      </c>
      <c r="W56" s="21"/>
      <c r="X56" s="19">
        <f t="shared" si="25"/>
        <v>3235895783</v>
      </c>
      <c r="Y56" s="19">
        <f t="shared" si="26"/>
        <v>624540980</v>
      </c>
      <c r="Z56" s="21"/>
      <c r="AA56" s="19">
        <f t="shared" si="27"/>
        <v>3235895783</v>
      </c>
      <c r="AB56" s="19">
        <f t="shared" si="28"/>
        <v>264687639.1931304</v>
      </c>
      <c r="AC56" s="19">
        <f t="shared" si="29"/>
        <v>359853340.80686957</v>
      </c>
      <c r="AD56" s="19">
        <f t="shared" si="30"/>
        <v>1371409792</v>
      </c>
      <c r="AE56" s="19">
        <f t="shared" si="31"/>
        <v>1864485991</v>
      </c>
      <c r="AF56" s="19">
        <f t="shared" si="32"/>
        <v>0</v>
      </c>
      <c r="AG56" s="19">
        <f t="shared" si="33"/>
        <v>624540980</v>
      </c>
      <c r="AH56" s="18">
        <f t="shared" si="15"/>
        <v>9264067</v>
      </c>
      <c r="AI56" s="18">
        <f t="shared" si="16"/>
        <v>12594867</v>
      </c>
      <c r="AJ56" s="23">
        <f t="shared" si="34"/>
        <v>21858934</v>
      </c>
      <c r="AK56" s="25">
        <v>1</v>
      </c>
    </row>
    <row r="57" spans="1:37" x14ac:dyDescent="0.2">
      <c r="A57" s="22" t="s">
        <v>15</v>
      </c>
      <c r="B57" s="31" t="s">
        <v>116</v>
      </c>
      <c r="C57" s="17">
        <v>12</v>
      </c>
      <c r="D57" s="32">
        <v>370235</v>
      </c>
      <c r="E57" s="33">
        <v>44013</v>
      </c>
      <c r="F57" s="33">
        <v>44377</v>
      </c>
      <c r="G57" s="40">
        <f t="shared" si="18"/>
        <v>1</v>
      </c>
      <c r="H57" s="20">
        <v>3641495</v>
      </c>
      <c r="I57" s="20">
        <v>46741160</v>
      </c>
      <c r="J57" s="20">
        <v>2155435</v>
      </c>
      <c r="K57" s="20">
        <v>156441281</v>
      </c>
      <c r="L57" s="20">
        <v>30461740</v>
      </c>
      <c r="M57" s="20">
        <v>239441111</v>
      </c>
      <c r="N57" s="20">
        <v>59798654</v>
      </c>
      <c r="P57" s="19">
        <f t="shared" si="19"/>
        <v>3641495</v>
      </c>
      <c r="Q57" s="19">
        <f t="shared" si="20"/>
        <v>46741160</v>
      </c>
      <c r="R57" s="19">
        <f t="shared" si="21"/>
        <v>2155435</v>
      </c>
      <c r="S57" s="19">
        <f t="shared" si="22"/>
        <v>156441281</v>
      </c>
      <c r="T57" s="19">
        <f t="shared" si="23"/>
        <v>30461740</v>
      </c>
      <c r="V57" s="19">
        <f t="shared" si="24"/>
        <v>239441111</v>
      </c>
      <c r="W57" s="21"/>
      <c r="X57" s="19">
        <f t="shared" si="25"/>
        <v>239441111</v>
      </c>
      <c r="Y57" s="19">
        <f t="shared" si="26"/>
        <v>59798654</v>
      </c>
      <c r="Z57" s="21"/>
      <c r="AA57" s="19">
        <f t="shared" si="27"/>
        <v>239441111</v>
      </c>
      <c r="AB57" s="19">
        <f t="shared" si="28"/>
        <v>13121001.036997611</v>
      </c>
      <c r="AC57" s="19">
        <f t="shared" si="29"/>
        <v>46677652.963002391</v>
      </c>
      <c r="AD57" s="19">
        <f t="shared" si="30"/>
        <v>52538090</v>
      </c>
      <c r="AE57" s="19">
        <f t="shared" si="31"/>
        <v>186903021</v>
      </c>
      <c r="AF57" s="19">
        <f t="shared" si="32"/>
        <v>0</v>
      </c>
      <c r="AG57" s="19">
        <f t="shared" si="33"/>
        <v>59798654</v>
      </c>
      <c r="AH57" s="18">
        <f t="shared" si="15"/>
        <v>459235</v>
      </c>
      <c r="AI57" s="18">
        <f t="shared" si="16"/>
        <v>1633718</v>
      </c>
      <c r="AJ57" s="23">
        <f t="shared" si="34"/>
        <v>2092953</v>
      </c>
      <c r="AK57" s="25">
        <v>1</v>
      </c>
    </row>
    <row r="58" spans="1:37" x14ac:dyDescent="0.2">
      <c r="A58" s="22" t="s">
        <v>36</v>
      </c>
      <c r="B58" s="31" t="s">
        <v>64</v>
      </c>
      <c r="C58" s="17">
        <v>12</v>
      </c>
      <c r="D58" s="32">
        <v>370114</v>
      </c>
      <c r="E58" s="33">
        <v>44013</v>
      </c>
      <c r="F58" s="33">
        <v>44377</v>
      </c>
      <c r="G58" s="40">
        <f t="shared" si="18"/>
        <v>1</v>
      </c>
      <c r="H58" s="20">
        <v>258970144</v>
      </c>
      <c r="I58" s="20">
        <v>941990994</v>
      </c>
      <c r="J58" s="20">
        <v>58134754</v>
      </c>
      <c r="K58" s="20">
        <v>669138467</v>
      </c>
      <c r="L58" s="20">
        <v>72847005</v>
      </c>
      <c r="M58" s="20">
        <v>2008896995</v>
      </c>
      <c r="N58" s="20">
        <v>567734811</v>
      </c>
      <c r="P58" s="19">
        <f t="shared" si="19"/>
        <v>258970144</v>
      </c>
      <c r="Q58" s="19">
        <f t="shared" si="20"/>
        <v>941990994</v>
      </c>
      <c r="R58" s="19">
        <f t="shared" si="21"/>
        <v>58134754</v>
      </c>
      <c r="S58" s="19">
        <f t="shared" si="22"/>
        <v>669138467</v>
      </c>
      <c r="T58" s="19">
        <f t="shared" si="23"/>
        <v>72847005</v>
      </c>
      <c r="V58" s="19">
        <f t="shared" si="24"/>
        <v>2001081364</v>
      </c>
      <c r="W58" s="21"/>
      <c r="X58" s="19">
        <f t="shared" si="25"/>
        <v>2008896995</v>
      </c>
      <c r="Y58" s="19">
        <f t="shared" si="26"/>
        <v>567734811</v>
      </c>
      <c r="Z58" s="21"/>
      <c r="AA58" s="19">
        <f t="shared" si="27"/>
        <v>2001081364</v>
      </c>
      <c r="AB58" s="19">
        <f t="shared" si="28"/>
        <v>355833360.32393062</v>
      </c>
      <c r="AC58" s="19">
        <f t="shared" si="29"/>
        <v>209692673.52140459</v>
      </c>
      <c r="AD58" s="19">
        <f t="shared" si="30"/>
        <v>1259095892</v>
      </c>
      <c r="AE58" s="19">
        <f t="shared" si="31"/>
        <v>741985472</v>
      </c>
      <c r="AF58" s="19">
        <f t="shared" si="32"/>
        <v>0</v>
      </c>
      <c r="AG58" s="19">
        <f t="shared" si="33"/>
        <v>565526033.84533525</v>
      </c>
      <c r="AH58" s="18">
        <f t="shared" si="15"/>
        <v>12454168</v>
      </c>
      <c r="AI58" s="18">
        <f t="shared" si="16"/>
        <v>7339244</v>
      </c>
      <c r="AJ58" s="23">
        <f t="shared" si="34"/>
        <v>19793412</v>
      </c>
      <c r="AK58" s="25">
        <v>1</v>
      </c>
    </row>
    <row r="59" spans="1:37" x14ac:dyDescent="0.2">
      <c r="A59" s="22" t="s">
        <v>37</v>
      </c>
      <c r="B59" s="31" t="s">
        <v>65</v>
      </c>
      <c r="C59" s="17">
        <v>12</v>
      </c>
      <c r="D59" s="32">
        <v>370227</v>
      </c>
      <c r="E59" s="33">
        <v>44013</v>
      </c>
      <c r="F59" s="33">
        <v>44377</v>
      </c>
      <c r="G59" s="40">
        <f t="shared" si="18"/>
        <v>1</v>
      </c>
      <c r="H59" s="20">
        <v>4119861</v>
      </c>
      <c r="I59" s="20">
        <v>18242478</v>
      </c>
      <c r="J59" s="20">
        <v>2490320</v>
      </c>
      <c r="K59" s="20">
        <v>68207575</v>
      </c>
      <c r="L59" s="20">
        <v>29896852</v>
      </c>
      <c r="M59" s="20">
        <v>122957086</v>
      </c>
      <c r="N59" s="20">
        <v>33026923</v>
      </c>
      <c r="P59" s="19">
        <f t="shared" si="19"/>
        <v>4119861</v>
      </c>
      <c r="Q59" s="19">
        <f t="shared" si="20"/>
        <v>18242478</v>
      </c>
      <c r="R59" s="19">
        <f t="shared" si="21"/>
        <v>2490320</v>
      </c>
      <c r="S59" s="19">
        <f t="shared" si="22"/>
        <v>68207575</v>
      </c>
      <c r="T59" s="19">
        <f t="shared" si="23"/>
        <v>29896852</v>
      </c>
      <c r="V59" s="19">
        <f t="shared" si="24"/>
        <v>122957086</v>
      </c>
      <c r="W59" s="21"/>
      <c r="X59" s="19">
        <f t="shared" si="25"/>
        <v>122957086</v>
      </c>
      <c r="Y59" s="19">
        <f t="shared" si="26"/>
        <v>33026923</v>
      </c>
      <c r="Z59" s="21"/>
      <c r="AA59" s="19">
        <f t="shared" si="27"/>
        <v>122957086</v>
      </c>
      <c r="AB59" s="19">
        <f t="shared" si="28"/>
        <v>6675555.5278713824</v>
      </c>
      <c r="AC59" s="19">
        <f t="shared" si="29"/>
        <v>26351367.472128619</v>
      </c>
      <c r="AD59" s="19">
        <f t="shared" si="30"/>
        <v>24852659</v>
      </c>
      <c r="AE59" s="19">
        <f t="shared" si="31"/>
        <v>98104427</v>
      </c>
      <c r="AF59" s="19">
        <f t="shared" si="32"/>
        <v>0</v>
      </c>
      <c r="AG59" s="19">
        <f t="shared" si="33"/>
        <v>33026923</v>
      </c>
      <c r="AH59" s="18">
        <f t="shared" si="15"/>
        <v>233644</v>
      </c>
      <c r="AI59" s="18">
        <f t="shared" si="16"/>
        <v>922298</v>
      </c>
      <c r="AJ59" s="23">
        <f t="shared" si="34"/>
        <v>1155942</v>
      </c>
      <c r="AK59" s="25">
        <v>1</v>
      </c>
    </row>
    <row r="60" spans="1:37" x14ac:dyDescent="0.2">
      <c r="A60" s="22" t="s">
        <v>38</v>
      </c>
      <c r="B60" s="31" t="s">
        <v>166</v>
      </c>
      <c r="C60" s="17">
        <v>12</v>
      </c>
      <c r="D60" s="32">
        <v>370026</v>
      </c>
      <c r="E60" s="33">
        <v>44197</v>
      </c>
      <c r="F60" s="33">
        <v>44561</v>
      </c>
      <c r="G60" s="40">
        <f t="shared" si="18"/>
        <v>1</v>
      </c>
      <c r="H60" s="20">
        <v>84783687</v>
      </c>
      <c r="I60" s="20">
        <v>206646668</v>
      </c>
      <c r="J60" s="20">
        <v>15952084</v>
      </c>
      <c r="K60" s="20">
        <v>317744279</v>
      </c>
      <c r="L60" s="20">
        <v>35230914</v>
      </c>
      <c r="M60" s="20">
        <v>660357632</v>
      </c>
      <c r="N60" s="20">
        <v>100057430</v>
      </c>
      <c r="P60" s="19">
        <f t="shared" si="19"/>
        <v>84783687</v>
      </c>
      <c r="Q60" s="19">
        <f t="shared" si="20"/>
        <v>206646668</v>
      </c>
      <c r="R60" s="19">
        <f t="shared" si="21"/>
        <v>15952084</v>
      </c>
      <c r="S60" s="19">
        <f t="shared" si="22"/>
        <v>317744279</v>
      </c>
      <c r="T60" s="19">
        <f t="shared" si="23"/>
        <v>35230914</v>
      </c>
      <c r="V60" s="19">
        <f t="shared" si="24"/>
        <v>660357632</v>
      </c>
      <c r="W60" s="21"/>
      <c r="X60" s="19">
        <f t="shared" si="25"/>
        <v>660357632</v>
      </c>
      <c r="Y60" s="19">
        <f t="shared" si="26"/>
        <v>100057430</v>
      </c>
      <c r="Z60" s="21"/>
      <c r="AA60" s="19">
        <f t="shared" si="27"/>
        <v>660357632</v>
      </c>
      <c r="AB60" s="19">
        <f t="shared" si="28"/>
        <v>46574606.520897709</v>
      </c>
      <c r="AC60" s="19">
        <f t="shared" si="29"/>
        <v>53482823.479102284</v>
      </c>
      <c r="AD60" s="19">
        <f t="shared" si="30"/>
        <v>307382439</v>
      </c>
      <c r="AE60" s="19">
        <f t="shared" si="31"/>
        <v>352975193</v>
      </c>
      <c r="AF60" s="19">
        <f t="shared" si="32"/>
        <v>0</v>
      </c>
      <c r="AG60" s="19">
        <f t="shared" si="33"/>
        <v>100057430</v>
      </c>
      <c r="AH60" s="18">
        <f t="shared" si="15"/>
        <v>1630111</v>
      </c>
      <c r="AI60" s="18">
        <f t="shared" si="16"/>
        <v>1871899</v>
      </c>
      <c r="AJ60" s="23">
        <f t="shared" si="34"/>
        <v>3502010</v>
      </c>
      <c r="AK60" s="25">
        <v>1</v>
      </c>
    </row>
    <row r="61" spans="1:37" x14ac:dyDescent="0.2">
      <c r="A61" s="43" t="s">
        <v>148</v>
      </c>
      <c r="B61" s="31" t="s">
        <v>165</v>
      </c>
      <c r="C61" s="17">
        <v>12</v>
      </c>
      <c r="D61" s="42">
        <v>373034</v>
      </c>
      <c r="E61" s="33">
        <v>44105</v>
      </c>
      <c r="F61" s="33">
        <v>44469</v>
      </c>
      <c r="G61" s="40">
        <f t="shared" si="18"/>
        <v>1</v>
      </c>
      <c r="H61" s="20">
        <v>26575936</v>
      </c>
      <c r="I61" s="20">
        <v>23030780</v>
      </c>
      <c r="J61" s="20">
        <v>0</v>
      </c>
      <c r="K61" s="20">
        <v>0</v>
      </c>
      <c r="L61" s="20">
        <v>0</v>
      </c>
      <c r="M61" s="20">
        <v>49606716</v>
      </c>
      <c r="N61" s="20">
        <v>29822469</v>
      </c>
      <c r="P61" s="19">
        <f t="shared" si="19"/>
        <v>26575936</v>
      </c>
      <c r="Q61" s="19">
        <f t="shared" si="20"/>
        <v>23030780</v>
      </c>
      <c r="R61" s="19">
        <f t="shared" si="21"/>
        <v>0</v>
      </c>
      <c r="S61" s="19">
        <f t="shared" si="22"/>
        <v>0</v>
      </c>
      <c r="T61" s="19">
        <f t="shared" si="23"/>
        <v>0</v>
      </c>
      <c r="V61" s="19">
        <f t="shared" si="24"/>
        <v>49606716</v>
      </c>
      <c r="W61" s="21"/>
      <c r="X61" s="19">
        <f t="shared" si="25"/>
        <v>49606716</v>
      </c>
      <c r="Y61" s="19">
        <f t="shared" si="26"/>
        <v>29822469</v>
      </c>
      <c r="Z61" s="21"/>
      <c r="AA61" s="19">
        <f t="shared" si="27"/>
        <v>49606716</v>
      </c>
      <c r="AB61" s="19">
        <f t="shared" si="28"/>
        <v>29822469</v>
      </c>
      <c r="AC61" s="19">
        <f t="shared" si="29"/>
        <v>0</v>
      </c>
      <c r="AD61" s="19">
        <f t="shared" si="30"/>
        <v>49606716</v>
      </c>
      <c r="AE61" s="19">
        <f t="shared" si="31"/>
        <v>0</v>
      </c>
      <c r="AF61" s="19">
        <f t="shared" si="32"/>
        <v>0</v>
      </c>
      <c r="AG61" s="19">
        <f t="shared" si="33"/>
        <v>29822469</v>
      </c>
      <c r="AH61" s="18">
        <f t="shared" si="15"/>
        <v>1043786</v>
      </c>
      <c r="AI61" s="18">
        <f t="shared" si="16"/>
        <v>0</v>
      </c>
      <c r="AJ61" s="23">
        <f t="shared" si="34"/>
        <v>1043786</v>
      </c>
      <c r="AK61" s="25">
        <v>1</v>
      </c>
    </row>
    <row r="62" spans="1:37" x14ac:dyDescent="0.2">
      <c r="A62" s="22" t="s">
        <v>140</v>
      </c>
      <c r="B62" s="31" t="s">
        <v>162</v>
      </c>
      <c r="C62" s="17">
        <v>12</v>
      </c>
      <c r="D62" s="32">
        <v>370139</v>
      </c>
      <c r="E62" s="33">
        <v>44197</v>
      </c>
      <c r="F62" s="33">
        <v>44561</v>
      </c>
      <c r="G62" s="40">
        <f t="shared" si="18"/>
        <v>1</v>
      </c>
      <c r="H62" s="20">
        <v>2005214</v>
      </c>
      <c r="I62" s="20">
        <v>4025451</v>
      </c>
      <c r="J62" s="20">
        <v>660635</v>
      </c>
      <c r="K62" s="20">
        <v>17629394</v>
      </c>
      <c r="L62" s="20">
        <v>5401419</v>
      </c>
      <c r="M62" s="20">
        <v>33320159</v>
      </c>
      <c r="N62" s="20">
        <v>8676357</v>
      </c>
      <c r="P62" s="19">
        <f t="shared" si="19"/>
        <v>2005214</v>
      </c>
      <c r="Q62" s="19">
        <f t="shared" si="20"/>
        <v>4025451</v>
      </c>
      <c r="R62" s="19">
        <f t="shared" si="21"/>
        <v>660635</v>
      </c>
      <c r="S62" s="19">
        <f t="shared" si="22"/>
        <v>17629394</v>
      </c>
      <c r="T62" s="19">
        <f t="shared" si="23"/>
        <v>5401419</v>
      </c>
      <c r="V62" s="19">
        <f t="shared" si="24"/>
        <v>29722113</v>
      </c>
      <c r="W62" s="21"/>
      <c r="X62" s="19">
        <f t="shared" si="25"/>
        <v>33320159</v>
      </c>
      <c r="Y62" s="19">
        <f t="shared" si="26"/>
        <v>8676357</v>
      </c>
      <c r="Z62" s="21"/>
      <c r="AA62" s="19">
        <f t="shared" si="27"/>
        <v>29722113</v>
      </c>
      <c r="AB62" s="19">
        <f t="shared" si="28"/>
        <v>1742371.8654553839</v>
      </c>
      <c r="AC62" s="19">
        <f t="shared" si="29"/>
        <v>5997076.8923473917</v>
      </c>
      <c r="AD62" s="19">
        <f t="shared" si="30"/>
        <v>6691300</v>
      </c>
      <c r="AE62" s="19">
        <f t="shared" si="31"/>
        <v>23030813</v>
      </c>
      <c r="AF62" s="19">
        <f t="shared" si="32"/>
        <v>0</v>
      </c>
      <c r="AG62" s="19">
        <f t="shared" si="33"/>
        <v>7739448.7578027761</v>
      </c>
      <c r="AH62" s="18">
        <f t="shared" si="15"/>
        <v>60983</v>
      </c>
      <c r="AI62" s="18">
        <f t="shared" si="16"/>
        <v>209898</v>
      </c>
      <c r="AJ62" s="23">
        <f t="shared" si="34"/>
        <v>270881</v>
      </c>
      <c r="AK62" s="25">
        <v>1</v>
      </c>
    </row>
    <row r="63" spans="1:37" x14ac:dyDescent="0.2">
      <c r="A63" s="22" t="s">
        <v>10</v>
      </c>
      <c r="B63" s="31" t="s">
        <v>52</v>
      </c>
      <c r="C63" s="17">
        <v>12</v>
      </c>
      <c r="D63" s="32">
        <v>370049</v>
      </c>
      <c r="E63" s="33">
        <v>44197</v>
      </c>
      <c r="F63" s="33">
        <v>44561</v>
      </c>
      <c r="G63" s="40">
        <f t="shared" si="18"/>
        <v>1</v>
      </c>
      <c r="H63" s="20">
        <v>53873778</v>
      </c>
      <c r="I63" s="20">
        <v>140088249</v>
      </c>
      <c r="J63" s="20">
        <v>39245729</v>
      </c>
      <c r="K63" s="20">
        <v>393712797</v>
      </c>
      <c r="L63" s="20">
        <v>177830864</v>
      </c>
      <c r="M63" s="20">
        <v>907161047</v>
      </c>
      <c r="N63" s="20">
        <v>277866509</v>
      </c>
      <c r="P63" s="19">
        <f t="shared" si="19"/>
        <v>53873778</v>
      </c>
      <c r="Q63" s="19">
        <f t="shared" si="20"/>
        <v>140088249</v>
      </c>
      <c r="R63" s="19">
        <f t="shared" si="21"/>
        <v>39245729</v>
      </c>
      <c r="S63" s="19">
        <f t="shared" si="22"/>
        <v>393712797</v>
      </c>
      <c r="T63" s="19">
        <f t="shared" si="23"/>
        <v>177830864</v>
      </c>
      <c r="V63" s="19">
        <f t="shared" si="24"/>
        <v>804751417</v>
      </c>
      <c r="W63" s="21"/>
      <c r="X63" s="19">
        <f t="shared" si="25"/>
        <v>907161047</v>
      </c>
      <c r="Y63" s="19">
        <f t="shared" si="26"/>
        <v>277866509</v>
      </c>
      <c r="Z63" s="21"/>
      <c r="AA63" s="19">
        <f t="shared" si="27"/>
        <v>804751417</v>
      </c>
      <c r="AB63" s="19">
        <f t="shared" si="28"/>
        <v>71432327.529649541</v>
      </c>
      <c r="AC63" s="19">
        <f t="shared" si="29"/>
        <v>175065764.0650982</v>
      </c>
      <c r="AD63" s="19">
        <f t="shared" si="30"/>
        <v>233207756</v>
      </c>
      <c r="AE63" s="19">
        <f t="shared" si="31"/>
        <v>571543661</v>
      </c>
      <c r="AF63" s="19">
        <f t="shared" si="32"/>
        <v>0</v>
      </c>
      <c r="AG63" s="19">
        <f t="shared" si="33"/>
        <v>246498091.59474772</v>
      </c>
      <c r="AH63" s="18">
        <f t="shared" si="15"/>
        <v>2500131</v>
      </c>
      <c r="AI63" s="18">
        <f t="shared" si="16"/>
        <v>6127302</v>
      </c>
      <c r="AJ63" s="23">
        <f t="shared" si="34"/>
        <v>8627433</v>
      </c>
      <c r="AK63" s="25">
        <v>1</v>
      </c>
    </row>
    <row r="64" spans="1:37" s="26" customFormat="1" x14ac:dyDescent="0.2">
      <c r="A64" s="22" t="s">
        <v>43</v>
      </c>
      <c r="B64" s="31" t="s">
        <v>66</v>
      </c>
      <c r="C64" s="17">
        <v>12</v>
      </c>
      <c r="D64" s="32">
        <v>370216</v>
      </c>
      <c r="E64" s="33">
        <v>44197</v>
      </c>
      <c r="F64" s="33">
        <v>44561</v>
      </c>
      <c r="G64" s="40">
        <f t="shared" si="18"/>
        <v>1</v>
      </c>
      <c r="H64" s="20">
        <v>2536281</v>
      </c>
      <c r="I64" s="20">
        <v>85634840</v>
      </c>
      <c r="J64" s="20">
        <v>17761</v>
      </c>
      <c r="K64" s="20">
        <v>244810906</v>
      </c>
      <c r="L64" s="20">
        <v>26078371</v>
      </c>
      <c r="M64" s="20">
        <v>359078159</v>
      </c>
      <c r="N64" s="20">
        <v>71077646</v>
      </c>
      <c r="O64" s="29"/>
      <c r="P64" s="19">
        <f t="shared" si="19"/>
        <v>2536281</v>
      </c>
      <c r="Q64" s="19">
        <f t="shared" si="20"/>
        <v>85634840</v>
      </c>
      <c r="R64" s="19">
        <f t="shared" si="21"/>
        <v>17761</v>
      </c>
      <c r="S64" s="19">
        <f t="shared" si="22"/>
        <v>244810906</v>
      </c>
      <c r="T64" s="19">
        <f t="shared" si="23"/>
        <v>26078371</v>
      </c>
      <c r="U64" s="19"/>
      <c r="V64" s="19">
        <f t="shared" si="24"/>
        <v>359078159</v>
      </c>
      <c r="W64" s="21"/>
      <c r="X64" s="19">
        <f t="shared" si="25"/>
        <v>359078159</v>
      </c>
      <c r="Y64" s="19">
        <f t="shared" si="26"/>
        <v>71077646</v>
      </c>
      <c r="Z64" s="21"/>
      <c r="AA64" s="19">
        <f t="shared" si="27"/>
        <v>359078159</v>
      </c>
      <c r="AB64" s="19">
        <f t="shared" si="28"/>
        <v>17456528.554641977</v>
      </c>
      <c r="AC64" s="19">
        <f t="shared" si="29"/>
        <v>53621117.445358023</v>
      </c>
      <c r="AD64" s="19">
        <f t="shared" si="30"/>
        <v>88188882</v>
      </c>
      <c r="AE64" s="19">
        <f t="shared" si="31"/>
        <v>270889277</v>
      </c>
      <c r="AF64" s="19">
        <f t="shared" si="32"/>
        <v>0</v>
      </c>
      <c r="AG64" s="19">
        <f t="shared" si="33"/>
        <v>71077646</v>
      </c>
      <c r="AH64" s="18">
        <f t="shared" ref="AH64:AH68" si="35">ROUND($AB64*$AH$1,0)</f>
        <v>610978</v>
      </c>
      <c r="AI64" s="18">
        <f t="shared" ref="AI64:AI68" si="36">ROUND($AC64*$AI$1,0)</f>
        <v>1876739</v>
      </c>
      <c r="AJ64" s="23">
        <f t="shared" si="34"/>
        <v>2487717</v>
      </c>
      <c r="AK64" s="25">
        <v>1</v>
      </c>
    </row>
    <row r="65" spans="1:37" s="26" customFormat="1" x14ac:dyDescent="0.2">
      <c r="A65" s="22" t="s">
        <v>39</v>
      </c>
      <c r="B65" s="31" t="s">
        <v>169</v>
      </c>
      <c r="C65" s="17">
        <v>12</v>
      </c>
      <c r="D65" s="32">
        <v>370149</v>
      </c>
      <c r="E65" s="33">
        <v>44197</v>
      </c>
      <c r="F65" s="33">
        <v>44561</v>
      </c>
      <c r="G65" s="40">
        <f t="shared" si="18"/>
        <v>1</v>
      </c>
      <c r="H65" s="20">
        <v>34441481</v>
      </c>
      <c r="I65" s="20">
        <v>87039488</v>
      </c>
      <c r="J65" s="20">
        <v>6862442</v>
      </c>
      <c r="K65" s="20">
        <v>290573336</v>
      </c>
      <c r="L65" s="20">
        <v>164545831</v>
      </c>
      <c r="M65" s="20">
        <v>587593088</v>
      </c>
      <c r="N65" s="20">
        <v>170369185</v>
      </c>
      <c r="O65" s="29"/>
      <c r="P65" s="19">
        <f t="shared" ref="P65:P68" si="37">H65*$G65</f>
        <v>34441481</v>
      </c>
      <c r="Q65" s="19">
        <f t="shared" ref="Q65:Q68" si="38">I65*$G65</f>
        <v>87039488</v>
      </c>
      <c r="R65" s="19">
        <f t="shared" ref="R65:R68" si="39">J65*$G65</f>
        <v>6862442</v>
      </c>
      <c r="S65" s="19">
        <f t="shared" ref="S65:S68" si="40">K65*$G65</f>
        <v>290573336</v>
      </c>
      <c r="T65" s="19">
        <f t="shared" ref="T65:T68" si="41">L65*$G65</f>
        <v>164545831</v>
      </c>
      <c r="U65" s="19"/>
      <c r="V65" s="19">
        <f t="shared" ref="V65:V68" si="42">SUM(P65:T65)</f>
        <v>583462578</v>
      </c>
      <c r="W65" s="21"/>
      <c r="X65" s="19">
        <f t="shared" ref="X65:X68" si="43">M65*$G65</f>
        <v>587593088</v>
      </c>
      <c r="Y65" s="19">
        <f t="shared" ref="Y65:Y68" si="44">N65*$G65</f>
        <v>170369185</v>
      </c>
      <c r="Z65" s="21"/>
      <c r="AA65" s="19">
        <f t="shared" ref="AA65:AA68" si="45">V65</f>
        <v>583462578</v>
      </c>
      <c r="AB65" s="19">
        <f t="shared" ref="AB65:AB68" si="46">IF(ISERROR(((P65+Q65+R65)/X65)*Y65),0,((P65+Q65+R65)/X65)*Y65)</f>
        <v>37212422.642027467</v>
      </c>
      <c r="AC65" s="19">
        <f t="shared" ref="AC65:AC68" si="47">IF(ISERROR(((S65+T65)/X65)*Y65),0,((S65+T65)/X65)*Y65)</f>
        <v>131959145.10088466</v>
      </c>
      <c r="AD65" s="19">
        <f t="shared" ref="AD65:AD68" si="48">SUM(P65:R65)</f>
        <v>128343411</v>
      </c>
      <c r="AE65" s="19">
        <f t="shared" ref="AE65:AE68" si="49">SUM(S65:T65)</f>
        <v>455119167</v>
      </c>
      <c r="AF65" s="19">
        <f t="shared" ref="AF65:AF68" si="50">AD65+AE65-AA65</f>
        <v>0</v>
      </c>
      <c r="AG65" s="19">
        <f t="shared" ref="AG65:AG68" si="51">IF(ISERROR((AA65/X65)*Y65),0,(AA65/X65)*Y65)</f>
        <v>169171567.74291211</v>
      </c>
      <c r="AH65" s="18">
        <f t="shared" si="35"/>
        <v>1302435</v>
      </c>
      <c r="AI65" s="18">
        <f t="shared" si="36"/>
        <v>4618570</v>
      </c>
      <c r="AJ65" s="23">
        <f t="shared" ref="AJ65:AJ68" si="52">ROUND(AH65+AI65,0)</f>
        <v>5921005</v>
      </c>
      <c r="AK65" s="25">
        <v>1</v>
      </c>
    </row>
    <row r="66" spans="1:37" x14ac:dyDescent="0.2">
      <c r="A66" s="22" t="s">
        <v>41</v>
      </c>
      <c r="B66" s="31" t="s">
        <v>93</v>
      </c>
      <c r="C66" s="17">
        <v>12</v>
      </c>
      <c r="D66" s="32">
        <v>373025</v>
      </c>
      <c r="E66" s="33">
        <v>44197</v>
      </c>
      <c r="F66" s="33">
        <v>44561</v>
      </c>
      <c r="G66" s="40">
        <f t="shared" si="18"/>
        <v>1</v>
      </c>
      <c r="H66" s="20">
        <v>12938279</v>
      </c>
      <c r="I66" s="20">
        <v>12238569</v>
      </c>
      <c r="J66" s="20">
        <v>0</v>
      </c>
      <c r="K66" s="20">
        <v>0</v>
      </c>
      <c r="L66" s="20">
        <v>0</v>
      </c>
      <c r="M66" s="20">
        <v>25176848</v>
      </c>
      <c r="N66" s="20">
        <v>15568063</v>
      </c>
      <c r="P66" s="19">
        <f t="shared" si="37"/>
        <v>12938279</v>
      </c>
      <c r="Q66" s="19">
        <f t="shared" si="38"/>
        <v>12238569</v>
      </c>
      <c r="R66" s="19">
        <f t="shared" si="39"/>
        <v>0</v>
      </c>
      <c r="S66" s="19">
        <f t="shared" si="40"/>
        <v>0</v>
      </c>
      <c r="T66" s="19">
        <f t="shared" si="41"/>
        <v>0</v>
      </c>
      <c r="V66" s="19">
        <f t="shared" si="42"/>
        <v>25176848</v>
      </c>
      <c r="W66" s="21"/>
      <c r="X66" s="19">
        <f t="shared" si="43"/>
        <v>25176848</v>
      </c>
      <c r="Y66" s="19">
        <f t="shared" si="44"/>
        <v>15568063</v>
      </c>
      <c r="Z66" s="21"/>
      <c r="AA66" s="19">
        <f t="shared" si="45"/>
        <v>25176848</v>
      </c>
      <c r="AB66" s="19">
        <f t="shared" si="46"/>
        <v>15568063</v>
      </c>
      <c r="AC66" s="19">
        <f t="shared" si="47"/>
        <v>0</v>
      </c>
      <c r="AD66" s="19">
        <f t="shared" si="48"/>
        <v>25176848</v>
      </c>
      <c r="AE66" s="19">
        <f t="shared" si="49"/>
        <v>0</v>
      </c>
      <c r="AF66" s="19">
        <f t="shared" si="50"/>
        <v>0</v>
      </c>
      <c r="AG66" s="19">
        <f t="shared" si="51"/>
        <v>15568063</v>
      </c>
      <c r="AH66" s="18">
        <f t="shared" si="35"/>
        <v>544882</v>
      </c>
      <c r="AI66" s="18">
        <f t="shared" si="36"/>
        <v>0</v>
      </c>
      <c r="AJ66" s="23">
        <f t="shared" si="52"/>
        <v>544882</v>
      </c>
      <c r="AK66" s="25">
        <v>1</v>
      </c>
    </row>
    <row r="67" spans="1:37" s="26" customFormat="1" x14ac:dyDescent="0.2">
      <c r="A67" s="22" t="s">
        <v>12</v>
      </c>
      <c r="B67" s="31" t="s">
        <v>53</v>
      </c>
      <c r="C67" s="17">
        <v>12</v>
      </c>
      <c r="D67" s="32">
        <v>370166</v>
      </c>
      <c r="E67" s="33">
        <v>44105</v>
      </c>
      <c r="F67" s="33">
        <v>44469</v>
      </c>
      <c r="G67" s="40">
        <f t="shared" ref="G67:G68" si="53">365/(F67-E67+1)</f>
        <v>1</v>
      </c>
      <c r="H67" s="20">
        <v>15530865</v>
      </c>
      <c r="I67" s="20">
        <v>9334421</v>
      </c>
      <c r="J67" s="20">
        <v>14405</v>
      </c>
      <c r="K67" s="20">
        <v>19479151</v>
      </c>
      <c r="L67" s="20">
        <v>8963642</v>
      </c>
      <c r="M67" s="20">
        <v>55775898</v>
      </c>
      <c r="N67" s="20">
        <v>24106644</v>
      </c>
      <c r="O67" s="29"/>
      <c r="P67" s="19">
        <f t="shared" si="37"/>
        <v>15530865</v>
      </c>
      <c r="Q67" s="19">
        <f t="shared" si="38"/>
        <v>9334421</v>
      </c>
      <c r="R67" s="19">
        <f t="shared" si="39"/>
        <v>14405</v>
      </c>
      <c r="S67" s="19">
        <f t="shared" si="40"/>
        <v>19479151</v>
      </c>
      <c r="T67" s="19">
        <f t="shared" si="41"/>
        <v>8963642</v>
      </c>
      <c r="U67" s="19"/>
      <c r="V67" s="19">
        <f t="shared" si="42"/>
        <v>53322484</v>
      </c>
      <c r="W67" s="21"/>
      <c r="X67" s="19">
        <f t="shared" si="43"/>
        <v>55775898</v>
      </c>
      <c r="Y67" s="19">
        <f t="shared" si="44"/>
        <v>24106644</v>
      </c>
      <c r="Z67" s="21"/>
      <c r="AA67" s="19">
        <f t="shared" si="45"/>
        <v>53322484</v>
      </c>
      <c r="AB67" s="19">
        <f t="shared" si="46"/>
        <v>10753136.664281121</v>
      </c>
      <c r="AC67" s="19">
        <f t="shared" si="47"/>
        <v>12293128.569919072</v>
      </c>
      <c r="AD67" s="19">
        <f t="shared" si="48"/>
        <v>24879691</v>
      </c>
      <c r="AE67" s="19">
        <f t="shared" si="49"/>
        <v>28442793</v>
      </c>
      <c r="AF67" s="19">
        <f t="shared" si="50"/>
        <v>0</v>
      </c>
      <c r="AG67" s="19">
        <f t="shared" si="51"/>
        <v>23046265.234200194</v>
      </c>
      <c r="AH67" s="18">
        <f t="shared" si="35"/>
        <v>376360</v>
      </c>
      <c r="AI67" s="18">
        <f t="shared" si="36"/>
        <v>430259</v>
      </c>
      <c r="AJ67" s="23">
        <f t="shared" si="52"/>
        <v>806619</v>
      </c>
      <c r="AK67" s="25">
        <v>1</v>
      </c>
    </row>
    <row r="68" spans="1:37" x14ac:dyDescent="0.2">
      <c r="A68" s="22" t="s">
        <v>134</v>
      </c>
      <c r="B68" s="31" t="s">
        <v>92</v>
      </c>
      <c r="C68" s="17">
        <v>12</v>
      </c>
      <c r="D68" s="32">
        <v>374017</v>
      </c>
      <c r="E68" s="33">
        <v>44197</v>
      </c>
      <c r="F68" s="33">
        <v>44561</v>
      </c>
      <c r="G68" s="40">
        <f t="shared" si="53"/>
        <v>1</v>
      </c>
      <c r="H68" s="47">
        <v>11582025</v>
      </c>
      <c r="I68" s="47">
        <v>6104902</v>
      </c>
      <c r="J68" s="47">
        <v>0</v>
      </c>
      <c r="K68" s="47">
        <v>0</v>
      </c>
      <c r="L68" s="47">
        <v>0</v>
      </c>
      <c r="M68" s="47">
        <v>17686927</v>
      </c>
      <c r="N68" s="47">
        <v>12506335</v>
      </c>
      <c r="P68" s="19">
        <f t="shared" si="37"/>
        <v>11582025</v>
      </c>
      <c r="Q68" s="19">
        <f t="shared" si="38"/>
        <v>6104902</v>
      </c>
      <c r="R68" s="19">
        <f t="shared" si="39"/>
        <v>0</v>
      </c>
      <c r="S68" s="19">
        <f t="shared" si="40"/>
        <v>0</v>
      </c>
      <c r="T68" s="19">
        <f t="shared" si="41"/>
        <v>0</v>
      </c>
      <c r="V68" s="19">
        <f t="shared" si="42"/>
        <v>17686927</v>
      </c>
      <c r="W68" s="21"/>
      <c r="X68" s="19">
        <f t="shared" si="43"/>
        <v>17686927</v>
      </c>
      <c r="Y68" s="19">
        <f t="shared" si="44"/>
        <v>12506335</v>
      </c>
      <c r="Z68" s="21"/>
      <c r="AA68" s="19">
        <f t="shared" si="45"/>
        <v>17686927</v>
      </c>
      <c r="AB68" s="19">
        <f t="shared" si="46"/>
        <v>12506335</v>
      </c>
      <c r="AC68" s="19">
        <f t="shared" si="47"/>
        <v>0</v>
      </c>
      <c r="AD68" s="19">
        <f t="shared" si="48"/>
        <v>17686927</v>
      </c>
      <c r="AE68" s="19">
        <f t="shared" si="49"/>
        <v>0</v>
      </c>
      <c r="AF68" s="19">
        <f t="shared" si="50"/>
        <v>0</v>
      </c>
      <c r="AG68" s="19">
        <f t="shared" si="51"/>
        <v>12506335</v>
      </c>
      <c r="AH68" s="18">
        <f t="shared" si="35"/>
        <v>437722</v>
      </c>
      <c r="AI68" s="18">
        <f t="shared" si="36"/>
        <v>0</v>
      </c>
      <c r="AJ68" s="23">
        <f t="shared" si="52"/>
        <v>437722</v>
      </c>
      <c r="AK68" s="25">
        <v>1</v>
      </c>
    </row>
    <row r="69" spans="1:37" ht="13.5" thickBot="1" x14ac:dyDescent="0.25">
      <c r="E69" s="33"/>
      <c r="H69" s="14"/>
      <c r="I69" s="14"/>
      <c r="J69" s="14"/>
      <c r="K69" s="14"/>
      <c r="L69" s="14"/>
      <c r="M69" s="14"/>
      <c r="N69" s="14"/>
      <c r="P69" s="19"/>
      <c r="W69" s="21"/>
      <c r="Z69" s="21"/>
      <c r="AB69" s="16">
        <f>SUM(AB3:AB68)</f>
        <v>4269096180.5328407</v>
      </c>
      <c r="AC69" s="16">
        <f>SUM(AC3:AC68)</f>
        <v>4523006612.2565651</v>
      </c>
      <c r="AG69" s="16">
        <f>SUM(AG3:AG68)</f>
        <v>8792102792.789402</v>
      </c>
      <c r="AH69" s="16">
        <f>SUM(AH3:AH68)</f>
        <v>149418364</v>
      </c>
      <c r="AI69" s="16">
        <f>SUM(AI3:AI68)</f>
        <v>158305234</v>
      </c>
      <c r="AJ69" s="13">
        <f>SUM(AJ3:AJ68)</f>
        <v>307723598</v>
      </c>
      <c r="AK69" s="25"/>
    </row>
    <row r="70" spans="1:37" s="26" customFormat="1" ht="13.5" thickTop="1" x14ac:dyDescent="0.2">
      <c r="B70" s="31"/>
      <c r="C70" s="17"/>
      <c r="D70" s="32"/>
      <c r="E70" s="33"/>
      <c r="F70" s="33"/>
      <c r="G70" s="34"/>
      <c r="H70" s="45"/>
      <c r="I70" s="45"/>
      <c r="J70" s="45"/>
      <c r="K70" s="45"/>
      <c r="L70" s="45"/>
      <c r="M70" s="45"/>
      <c r="N70" s="45"/>
      <c r="P70" s="18"/>
      <c r="Q70" s="18"/>
      <c r="R70" s="18"/>
      <c r="S70" s="18"/>
      <c r="T70" s="18"/>
      <c r="U70" s="18"/>
      <c r="V70" s="18"/>
      <c r="W70" s="10"/>
      <c r="X70" s="18"/>
      <c r="Y70" s="18"/>
      <c r="Z70" s="10"/>
      <c r="AA70" s="18"/>
      <c r="AB70" s="18"/>
      <c r="AC70" s="18"/>
      <c r="AD70" s="18"/>
      <c r="AE70" s="18"/>
      <c r="AF70" s="18"/>
      <c r="AG70" s="15"/>
      <c r="AH70" s="15"/>
      <c r="AI70" s="15"/>
      <c r="AJ70" s="15"/>
      <c r="AK70" s="25"/>
    </row>
    <row r="71" spans="1:37" x14ac:dyDescent="0.2">
      <c r="A71" s="9"/>
      <c r="B71" s="44"/>
      <c r="E71" s="33"/>
      <c r="H71" s="14"/>
      <c r="I71" s="14"/>
      <c r="J71" s="14"/>
      <c r="K71" s="14"/>
      <c r="L71" s="14"/>
      <c r="M71" s="14"/>
      <c r="N71" s="14"/>
      <c r="P71" s="19"/>
      <c r="W71" s="21"/>
      <c r="Z71" s="21"/>
      <c r="AD71" s="27"/>
      <c r="AH71" s="18"/>
      <c r="AI71" s="18"/>
      <c r="AJ71" s="18"/>
      <c r="AK71" s="25"/>
    </row>
    <row r="72" spans="1:37" x14ac:dyDescent="0.2">
      <c r="A72" s="9"/>
      <c r="B72" s="44"/>
      <c r="E72" s="33"/>
      <c r="H72" s="14"/>
      <c r="I72" s="14"/>
      <c r="J72" s="14"/>
      <c r="K72" s="14"/>
      <c r="L72" s="14"/>
      <c r="M72" s="14"/>
      <c r="N72" s="14"/>
      <c r="P72" s="19"/>
      <c r="W72" s="21"/>
      <c r="Z72" s="21"/>
      <c r="AD72" s="27"/>
      <c r="AH72" s="18"/>
      <c r="AI72" s="18"/>
      <c r="AJ72" s="18"/>
      <c r="AK72" s="25"/>
    </row>
    <row r="73" spans="1:37" x14ac:dyDescent="0.2">
      <c r="A73" s="9"/>
      <c r="E73" s="33"/>
      <c r="H73" s="14"/>
      <c r="I73" s="14"/>
      <c r="J73" s="14"/>
      <c r="K73" s="14"/>
      <c r="L73" s="14"/>
      <c r="M73" s="14"/>
      <c r="N73" s="14"/>
      <c r="P73" s="19"/>
      <c r="W73" s="21"/>
      <c r="Z73" s="21"/>
      <c r="AH73" s="18"/>
      <c r="AI73" s="18"/>
      <c r="AJ73" s="18"/>
      <c r="AK73" s="25"/>
    </row>
    <row r="74" spans="1:37" x14ac:dyDescent="0.2">
      <c r="A74" s="9"/>
      <c r="E74" s="33"/>
      <c r="H74" s="14"/>
      <c r="I74" s="14"/>
      <c r="J74" s="14"/>
      <c r="K74" s="14"/>
      <c r="L74" s="14"/>
      <c r="M74" s="14"/>
      <c r="N74" s="14"/>
      <c r="P74" s="19"/>
      <c r="W74" s="21"/>
      <c r="Z74" s="21"/>
      <c r="AH74" s="18"/>
      <c r="AI74" s="18"/>
      <c r="AJ74" s="18"/>
      <c r="AK74" s="25"/>
    </row>
    <row r="75" spans="1:37" x14ac:dyDescent="0.2">
      <c r="A75" s="9"/>
      <c r="E75" s="33"/>
      <c r="H75" s="14"/>
      <c r="I75" s="14"/>
      <c r="J75" s="14"/>
      <c r="K75" s="14"/>
      <c r="L75" s="14"/>
      <c r="M75" s="14"/>
      <c r="N75" s="14"/>
      <c r="P75" s="19"/>
      <c r="W75" s="21"/>
      <c r="Z75" s="21"/>
      <c r="AH75" s="18"/>
      <c r="AI75" s="18"/>
      <c r="AJ75" s="18"/>
      <c r="AK75" s="25"/>
    </row>
    <row r="76" spans="1:37" x14ac:dyDescent="0.2">
      <c r="A76" s="9"/>
      <c r="E76" s="33"/>
      <c r="H76" s="14"/>
      <c r="I76" s="14"/>
      <c r="J76" s="14"/>
      <c r="K76" s="14"/>
      <c r="L76" s="14"/>
      <c r="M76" s="14"/>
      <c r="N76" s="14"/>
      <c r="P76" s="19"/>
      <c r="W76" s="21"/>
      <c r="Z76" s="21"/>
      <c r="AH76" s="18"/>
      <c r="AI76" s="18"/>
      <c r="AJ76" s="18"/>
      <c r="AK76" s="25"/>
    </row>
    <row r="77" spans="1:37" x14ac:dyDescent="0.2">
      <c r="H77" s="20"/>
      <c r="I77" s="20"/>
      <c r="J77" s="20"/>
      <c r="K77" s="20"/>
      <c r="L77" s="20"/>
      <c r="M77" s="20"/>
      <c r="N77" s="20"/>
      <c r="P77" s="20"/>
      <c r="AH77" s="11"/>
      <c r="AI77" s="11"/>
      <c r="AJ77" s="11"/>
      <c r="AK77" s="12"/>
    </row>
    <row r="78" spans="1:37" x14ac:dyDescent="0.2">
      <c r="H78" s="20"/>
      <c r="I78" s="20"/>
      <c r="J78" s="20"/>
      <c r="K78" s="20"/>
      <c r="L78" s="20"/>
      <c r="M78" s="20"/>
      <c r="N78" s="20"/>
      <c r="P78" s="20"/>
      <c r="AH78" s="11"/>
      <c r="AI78" s="11"/>
      <c r="AJ78" s="11"/>
      <c r="AK78" s="12"/>
    </row>
    <row r="79" spans="1:37" x14ac:dyDescent="0.2">
      <c r="H79" s="20"/>
      <c r="I79" s="20"/>
      <c r="J79" s="20"/>
      <c r="K79" s="20"/>
      <c r="L79" s="20"/>
      <c r="M79" s="20"/>
      <c r="N79" s="20"/>
      <c r="P79" s="20"/>
      <c r="AH79" s="11"/>
      <c r="AI79" s="11"/>
      <c r="AJ79" s="11"/>
      <c r="AK79" s="12"/>
    </row>
    <row r="80" spans="1:37" x14ac:dyDescent="0.2">
      <c r="H80" s="20"/>
      <c r="I80" s="20"/>
      <c r="J80" s="20"/>
      <c r="K80" s="20"/>
      <c r="L80" s="20"/>
      <c r="M80" s="20"/>
      <c r="N80" s="20"/>
      <c r="P80" s="20"/>
      <c r="AH80" s="11"/>
      <c r="AI80" s="11"/>
      <c r="AJ80" s="11"/>
      <c r="AK80" s="12"/>
    </row>
    <row r="81" spans="8:37" x14ac:dyDescent="0.2">
      <c r="H81" s="20"/>
      <c r="I81" s="20"/>
      <c r="J81" s="20"/>
      <c r="K81" s="20"/>
      <c r="L81" s="20"/>
      <c r="M81" s="20"/>
      <c r="N81" s="20"/>
      <c r="P81" s="20"/>
      <c r="AH81" s="11"/>
      <c r="AI81" s="11"/>
      <c r="AJ81" s="11"/>
      <c r="AK81" s="12"/>
    </row>
    <row r="82" spans="8:37" x14ac:dyDescent="0.2">
      <c r="H82" s="19"/>
      <c r="I82" s="19"/>
      <c r="J82" s="19"/>
      <c r="P82" s="19"/>
      <c r="AH82" s="18"/>
      <c r="AI82" s="18"/>
      <c r="AJ82" s="18"/>
      <c r="AK82" s="18"/>
    </row>
    <row r="83" spans="8:37" x14ac:dyDescent="0.2">
      <c r="H83" s="19"/>
      <c r="I83" s="19"/>
      <c r="J83" s="19"/>
      <c r="P83" s="19"/>
    </row>
    <row r="84" spans="8:37" x14ac:dyDescent="0.2">
      <c r="H84" s="19"/>
      <c r="I84" s="19"/>
      <c r="J84" s="19"/>
      <c r="P84" s="19"/>
    </row>
    <row r="85" spans="8:37" x14ac:dyDescent="0.2">
      <c r="H85" s="19"/>
      <c r="I85" s="19"/>
      <c r="J85" s="19"/>
      <c r="P85" s="19"/>
    </row>
    <row r="86" spans="8:37" x14ac:dyDescent="0.2">
      <c r="H86" s="19"/>
      <c r="I86" s="19"/>
      <c r="J86" s="19"/>
      <c r="P86" s="19"/>
    </row>
    <row r="87" spans="8:37" x14ac:dyDescent="0.2">
      <c r="H87" s="19"/>
      <c r="I87" s="19"/>
      <c r="J87" s="19"/>
      <c r="P87" s="19"/>
    </row>
    <row r="88" spans="8:37" x14ac:dyDescent="0.2">
      <c r="H88" s="19"/>
      <c r="I88" s="19"/>
      <c r="J88" s="19"/>
      <c r="P88" s="19"/>
    </row>
    <row r="89" spans="8:37" x14ac:dyDescent="0.2">
      <c r="H89" s="19"/>
      <c r="I89" s="19"/>
      <c r="J89" s="19"/>
      <c r="P89" s="19"/>
    </row>
    <row r="90" spans="8:37" x14ac:dyDescent="0.2">
      <c r="H90" s="19"/>
      <c r="I90" s="19"/>
      <c r="J90" s="19"/>
      <c r="P90" s="19"/>
    </row>
    <row r="91" spans="8:37" x14ac:dyDescent="0.2">
      <c r="H91" s="19"/>
      <c r="I91" s="19"/>
      <c r="J91" s="19"/>
      <c r="P91" s="19"/>
    </row>
    <row r="92" spans="8:37" x14ac:dyDescent="0.2">
      <c r="H92" s="19"/>
      <c r="I92" s="19"/>
      <c r="J92" s="19"/>
      <c r="P92" s="19"/>
    </row>
    <row r="93" spans="8:37" x14ac:dyDescent="0.2">
      <c r="H93" s="19"/>
      <c r="I93" s="19"/>
      <c r="J93" s="19"/>
      <c r="P93" s="19"/>
    </row>
    <row r="94" spans="8:37" x14ac:dyDescent="0.2">
      <c r="H94" s="19"/>
      <c r="I94" s="19"/>
      <c r="J94" s="19"/>
      <c r="P94" s="19"/>
    </row>
    <row r="95" spans="8:37" x14ac:dyDescent="0.2">
      <c r="H95" s="19"/>
      <c r="I95" s="19"/>
      <c r="J95" s="19"/>
      <c r="P95" s="19"/>
    </row>
    <row r="96" spans="8:37" x14ac:dyDescent="0.2">
      <c r="H96" s="19"/>
      <c r="I96" s="19"/>
      <c r="J96" s="19"/>
      <c r="P96" s="19"/>
    </row>
    <row r="97" spans="8:16" x14ac:dyDescent="0.2">
      <c r="H97" s="19"/>
      <c r="I97" s="19"/>
      <c r="J97" s="19"/>
      <c r="P97" s="19"/>
    </row>
    <row r="98" spans="8:16" x14ac:dyDescent="0.2">
      <c r="H98" s="19"/>
      <c r="I98" s="19"/>
      <c r="J98" s="19"/>
      <c r="P98" s="19"/>
    </row>
    <row r="99" spans="8:16" x14ac:dyDescent="0.2">
      <c r="H99" s="19"/>
      <c r="I99" s="19"/>
      <c r="J99" s="19"/>
      <c r="P99" s="19"/>
    </row>
    <row r="100" spans="8:16" x14ac:dyDescent="0.2">
      <c r="H100" s="19"/>
      <c r="I100" s="19"/>
      <c r="J100" s="19"/>
      <c r="P100" s="19"/>
    </row>
    <row r="101" spans="8:16" x14ac:dyDescent="0.2">
      <c r="H101" s="19"/>
      <c r="I101" s="19"/>
      <c r="J101" s="19"/>
      <c r="P101" s="19"/>
    </row>
    <row r="102" spans="8:16" x14ac:dyDescent="0.2">
      <c r="H102" s="19"/>
      <c r="I102" s="19"/>
      <c r="J102" s="19"/>
      <c r="P102" s="19"/>
    </row>
    <row r="103" spans="8:16" x14ac:dyDescent="0.2">
      <c r="H103" s="19"/>
      <c r="I103" s="19"/>
      <c r="J103" s="19"/>
      <c r="P103" s="19"/>
    </row>
    <row r="104" spans="8:16" x14ac:dyDescent="0.2">
      <c r="H104" s="19"/>
      <c r="I104" s="19"/>
      <c r="J104" s="19"/>
      <c r="P104" s="19"/>
    </row>
    <row r="105" spans="8:16" x14ac:dyDescent="0.2">
      <c r="H105" s="19"/>
      <c r="I105" s="19"/>
      <c r="J105" s="19"/>
      <c r="P105" s="19"/>
    </row>
    <row r="106" spans="8:16" x14ac:dyDescent="0.2">
      <c r="H106" s="19"/>
      <c r="I106" s="19"/>
      <c r="J106" s="19"/>
      <c r="P106" s="19"/>
    </row>
    <row r="107" spans="8:16" x14ac:dyDescent="0.2">
      <c r="H107" s="19"/>
      <c r="I107" s="19"/>
      <c r="J107" s="19"/>
      <c r="P107" s="19"/>
    </row>
    <row r="108" spans="8:16" x14ac:dyDescent="0.2">
      <c r="H108" s="19"/>
      <c r="I108" s="19"/>
      <c r="J108" s="19"/>
      <c r="P108" s="19"/>
    </row>
    <row r="109" spans="8:16" x14ac:dyDescent="0.2">
      <c r="H109" s="19"/>
      <c r="I109" s="19"/>
      <c r="J109" s="19"/>
      <c r="P109" s="19"/>
    </row>
    <row r="110" spans="8:16" x14ac:dyDescent="0.2">
      <c r="H110" s="19"/>
      <c r="I110" s="19"/>
      <c r="J110" s="19"/>
      <c r="P110" s="19"/>
    </row>
    <row r="111" spans="8:16" x14ac:dyDescent="0.2">
      <c r="H111" s="19"/>
      <c r="I111" s="19"/>
      <c r="J111" s="19"/>
      <c r="P111" s="19"/>
    </row>
    <row r="112" spans="8:16" x14ac:dyDescent="0.2">
      <c r="H112" s="19"/>
      <c r="I112" s="19"/>
      <c r="J112" s="19"/>
      <c r="P112" s="19"/>
    </row>
    <row r="113" spans="8:16" x14ac:dyDescent="0.2">
      <c r="H113" s="19"/>
      <c r="I113" s="19"/>
      <c r="J113" s="19"/>
      <c r="P113" s="19"/>
    </row>
    <row r="114" spans="8:16" x14ac:dyDescent="0.2">
      <c r="H114" s="19"/>
      <c r="I114" s="19"/>
      <c r="J114" s="19"/>
      <c r="P114" s="19"/>
    </row>
    <row r="115" spans="8:16" x14ac:dyDescent="0.2">
      <c r="H115" s="19"/>
      <c r="I115" s="19"/>
      <c r="J115" s="19"/>
      <c r="P115" s="19"/>
    </row>
    <row r="116" spans="8:16" x14ac:dyDescent="0.2">
      <c r="H116" s="19"/>
      <c r="I116" s="19"/>
      <c r="J116" s="19"/>
      <c r="P116" s="19"/>
    </row>
    <row r="117" spans="8:16" x14ac:dyDescent="0.2">
      <c r="H117" s="19"/>
      <c r="I117" s="19"/>
      <c r="J117" s="19"/>
      <c r="P117" s="19"/>
    </row>
    <row r="118" spans="8:16" x14ac:dyDescent="0.2">
      <c r="H118" s="19"/>
      <c r="I118" s="19"/>
      <c r="J118" s="19"/>
      <c r="P118" s="19"/>
    </row>
    <row r="119" spans="8:16" x14ac:dyDescent="0.2">
      <c r="H119" s="19"/>
      <c r="I119" s="19"/>
      <c r="J119" s="19"/>
      <c r="P119" s="19"/>
    </row>
    <row r="120" spans="8:16" x14ac:dyDescent="0.2">
      <c r="H120" s="19"/>
      <c r="I120" s="19"/>
      <c r="J120" s="19"/>
      <c r="P120" s="19"/>
    </row>
    <row r="121" spans="8:16" x14ac:dyDescent="0.2">
      <c r="H121" s="19"/>
      <c r="I121" s="19"/>
      <c r="J121" s="19"/>
      <c r="P121" s="19"/>
    </row>
    <row r="122" spans="8:16" x14ac:dyDescent="0.2">
      <c r="H122" s="19"/>
      <c r="I122" s="19"/>
      <c r="J122" s="19"/>
      <c r="P122" s="19"/>
    </row>
    <row r="123" spans="8:16" x14ac:dyDescent="0.2">
      <c r="H123" s="19"/>
      <c r="I123" s="19"/>
      <c r="J123" s="19"/>
      <c r="P123" s="19"/>
    </row>
    <row r="124" spans="8:16" x14ac:dyDescent="0.2">
      <c r="H124" s="19"/>
      <c r="I124" s="19"/>
      <c r="J124" s="19"/>
      <c r="P124" s="19"/>
    </row>
    <row r="125" spans="8:16" x14ac:dyDescent="0.2">
      <c r="H125" s="19"/>
      <c r="I125" s="19"/>
      <c r="J125" s="19"/>
      <c r="P125" s="19"/>
    </row>
    <row r="126" spans="8:16" x14ac:dyDescent="0.2">
      <c r="H126" s="19"/>
      <c r="I126" s="19"/>
      <c r="J126" s="19"/>
      <c r="P126" s="19"/>
    </row>
    <row r="127" spans="8:16" x14ac:dyDescent="0.2">
      <c r="H127" s="19"/>
      <c r="I127" s="19"/>
      <c r="J127" s="19"/>
      <c r="P127" s="19"/>
    </row>
    <row r="128" spans="8:16" x14ac:dyDescent="0.2">
      <c r="H128" s="19"/>
      <c r="I128" s="19"/>
      <c r="J128" s="19"/>
      <c r="P128" s="19"/>
    </row>
    <row r="129" spans="8:16" x14ac:dyDescent="0.2">
      <c r="H129" s="19"/>
      <c r="I129" s="19"/>
      <c r="J129" s="19"/>
      <c r="P129" s="19"/>
    </row>
    <row r="130" spans="8:16" x14ac:dyDescent="0.2">
      <c r="H130" s="19"/>
      <c r="I130" s="19"/>
      <c r="J130" s="19"/>
      <c r="P130" s="19"/>
    </row>
    <row r="131" spans="8:16" x14ac:dyDescent="0.2">
      <c r="H131" s="19"/>
      <c r="I131" s="19"/>
      <c r="J131" s="19"/>
      <c r="P131" s="19"/>
    </row>
    <row r="132" spans="8:16" x14ac:dyDescent="0.2">
      <c r="H132" s="19"/>
      <c r="I132" s="19"/>
      <c r="J132" s="19"/>
      <c r="P132" s="19"/>
    </row>
    <row r="133" spans="8:16" x14ac:dyDescent="0.2">
      <c r="H133" s="19"/>
      <c r="I133" s="19"/>
      <c r="J133" s="19"/>
      <c r="P133" s="19"/>
    </row>
    <row r="134" spans="8:16" x14ac:dyDescent="0.2">
      <c r="H134" s="19"/>
      <c r="I134" s="19"/>
      <c r="J134" s="19"/>
      <c r="P134" s="19"/>
    </row>
    <row r="135" spans="8:16" x14ac:dyDescent="0.2">
      <c r="H135" s="19"/>
      <c r="I135" s="19"/>
      <c r="J135" s="19"/>
      <c r="P135" s="19"/>
    </row>
    <row r="136" spans="8:16" x14ac:dyDescent="0.2">
      <c r="H136" s="19"/>
      <c r="I136" s="19"/>
      <c r="J136" s="19"/>
      <c r="P136" s="19"/>
    </row>
    <row r="137" spans="8:16" x14ac:dyDescent="0.2">
      <c r="H137" s="19"/>
      <c r="I137" s="19"/>
      <c r="J137" s="19"/>
      <c r="P137" s="19"/>
    </row>
    <row r="138" spans="8:16" x14ac:dyDescent="0.2">
      <c r="H138" s="19"/>
      <c r="I138" s="19"/>
      <c r="J138" s="19"/>
      <c r="P138" s="19"/>
    </row>
    <row r="139" spans="8:16" x14ac:dyDescent="0.2">
      <c r="H139" s="19"/>
      <c r="I139" s="19"/>
      <c r="J139" s="19"/>
      <c r="P139" s="19"/>
    </row>
    <row r="140" spans="8:16" x14ac:dyDescent="0.2">
      <c r="H140" s="19"/>
      <c r="I140" s="19"/>
      <c r="J140" s="19"/>
      <c r="P140" s="19"/>
    </row>
    <row r="141" spans="8:16" x14ac:dyDescent="0.2">
      <c r="H141" s="19"/>
      <c r="I141" s="19"/>
      <c r="J141" s="19"/>
      <c r="P141" s="19"/>
    </row>
    <row r="142" spans="8:16" x14ac:dyDescent="0.2">
      <c r="H142" s="19"/>
      <c r="I142" s="19"/>
      <c r="J142" s="19"/>
      <c r="P142" s="19"/>
    </row>
    <row r="143" spans="8:16" x14ac:dyDescent="0.2">
      <c r="H143" s="19"/>
      <c r="I143" s="19"/>
      <c r="J143" s="19"/>
      <c r="P143" s="19"/>
    </row>
    <row r="144" spans="8:16" x14ac:dyDescent="0.2">
      <c r="H144" s="19"/>
      <c r="I144" s="19"/>
      <c r="J144" s="19"/>
      <c r="P144" s="19"/>
    </row>
    <row r="145" spans="8:16" x14ac:dyDescent="0.2">
      <c r="H145" s="19"/>
      <c r="I145" s="19"/>
      <c r="J145" s="19"/>
      <c r="P145" s="19"/>
    </row>
    <row r="146" spans="8:16" x14ac:dyDescent="0.2">
      <c r="H146" s="19"/>
      <c r="I146" s="19"/>
      <c r="J146" s="19"/>
      <c r="P146" s="19"/>
    </row>
    <row r="147" spans="8:16" x14ac:dyDescent="0.2">
      <c r="H147" s="19"/>
      <c r="I147" s="19"/>
      <c r="J147" s="19"/>
      <c r="P147" s="19"/>
    </row>
    <row r="148" spans="8:16" x14ac:dyDescent="0.2">
      <c r="H148" s="19"/>
      <c r="I148" s="19"/>
      <c r="J148" s="19"/>
      <c r="P148" s="19"/>
    </row>
    <row r="149" spans="8:16" x14ac:dyDescent="0.2">
      <c r="H149" s="19"/>
      <c r="I149" s="19"/>
      <c r="J149" s="19"/>
      <c r="P149" s="19"/>
    </row>
    <row r="150" spans="8:16" x14ac:dyDescent="0.2">
      <c r="H150" s="19"/>
      <c r="I150" s="19"/>
      <c r="J150" s="19"/>
      <c r="P150" s="19"/>
    </row>
    <row r="151" spans="8:16" x14ac:dyDescent="0.2">
      <c r="H151" s="19"/>
      <c r="I151" s="19"/>
      <c r="J151" s="19"/>
      <c r="P151" s="19"/>
    </row>
    <row r="152" spans="8:16" x14ac:dyDescent="0.2">
      <c r="H152" s="19"/>
      <c r="I152" s="19"/>
      <c r="J152" s="19"/>
      <c r="P152" s="19"/>
    </row>
    <row r="153" spans="8:16" x14ac:dyDescent="0.2">
      <c r="H153" s="19"/>
      <c r="I153" s="19"/>
      <c r="J153" s="19"/>
      <c r="P153" s="19"/>
    </row>
    <row r="154" spans="8:16" x14ac:dyDescent="0.2">
      <c r="H154" s="19"/>
      <c r="I154" s="19"/>
      <c r="J154" s="19"/>
      <c r="P154" s="19"/>
    </row>
    <row r="155" spans="8:16" x14ac:dyDescent="0.2">
      <c r="H155" s="19"/>
      <c r="I155" s="19"/>
      <c r="J155" s="19"/>
      <c r="P155" s="19"/>
    </row>
    <row r="156" spans="8:16" x14ac:dyDescent="0.2">
      <c r="H156" s="19"/>
      <c r="I156" s="19"/>
      <c r="J156" s="19"/>
      <c r="P156" s="19"/>
    </row>
    <row r="157" spans="8:16" x14ac:dyDescent="0.2">
      <c r="H157" s="19"/>
      <c r="I157" s="19"/>
      <c r="J157" s="19"/>
      <c r="P157" s="19"/>
    </row>
    <row r="158" spans="8:16" x14ac:dyDescent="0.2">
      <c r="H158" s="19"/>
      <c r="I158" s="19"/>
      <c r="J158" s="19"/>
      <c r="P158" s="19"/>
    </row>
    <row r="159" spans="8:16" x14ac:dyDescent="0.2">
      <c r="H159" s="19"/>
      <c r="I159" s="19"/>
      <c r="J159" s="19"/>
      <c r="P159" s="19"/>
    </row>
    <row r="160" spans="8:16" x14ac:dyDescent="0.2">
      <c r="H160" s="19"/>
      <c r="I160" s="19"/>
      <c r="J160" s="19"/>
      <c r="P160" s="19"/>
    </row>
    <row r="161" spans="8:16" x14ac:dyDescent="0.2">
      <c r="H161" s="19"/>
      <c r="I161" s="19"/>
      <c r="J161" s="19"/>
      <c r="P161" s="19"/>
    </row>
    <row r="162" spans="8:16" x14ac:dyDescent="0.2">
      <c r="H162" s="19"/>
      <c r="I162" s="19"/>
      <c r="J162" s="19"/>
      <c r="P162" s="19"/>
    </row>
    <row r="163" spans="8:16" x14ac:dyDescent="0.2">
      <c r="H163" s="19"/>
      <c r="I163" s="19"/>
      <c r="J163" s="19"/>
      <c r="P163" s="19"/>
    </row>
    <row r="164" spans="8:16" x14ac:dyDescent="0.2">
      <c r="H164" s="19"/>
      <c r="I164" s="19"/>
      <c r="J164" s="19"/>
      <c r="P164" s="19"/>
    </row>
    <row r="165" spans="8:16" x14ac:dyDescent="0.2">
      <c r="H165" s="19"/>
      <c r="I165" s="19"/>
      <c r="J165" s="19"/>
      <c r="P165" s="19"/>
    </row>
    <row r="166" spans="8:16" x14ac:dyDescent="0.2">
      <c r="H166" s="19"/>
      <c r="I166" s="19"/>
      <c r="J166" s="19"/>
      <c r="P166" s="19"/>
    </row>
    <row r="167" spans="8:16" x14ac:dyDescent="0.2">
      <c r="H167" s="19"/>
      <c r="I167" s="19"/>
      <c r="J167" s="19"/>
      <c r="P167" s="19"/>
    </row>
    <row r="168" spans="8:16" x14ac:dyDescent="0.2">
      <c r="H168" s="19"/>
      <c r="I168" s="19"/>
      <c r="J168" s="19"/>
      <c r="P168" s="19"/>
    </row>
    <row r="169" spans="8:16" x14ac:dyDescent="0.2">
      <c r="H169" s="19"/>
      <c r="I169" s="19"/>
      <c r="J169" s="19"/>
      <c r="P169" s="19"/>
    </row>
    <row r="170" spans="8:16" x14ac:dyDescent="0.2">
      <c r="H170" s="19"/>
      <c r="I170" s="19"/>
      <c r="J170" s="19"/>
      <c r="P170" s="19"/>
    </row>
    <row r="171" spans="8:16" x14ac:dyDescent="0.2">
      <c r="H171" s="19"/>
      <c r="I171" s="19"/>
      <c r="J171" s="19"/>
      <c r="P171" s="19"/>
    </row>
    <row r="172" spans="8:16" x14ac:dyDescent="0.2">
      <c r="H172" s="19"/>
      <c r="I172" s="19"/>
      <c r="J172" s="19"/>
      <c r="P172" s="19"/>
    </row>
    <row r="173" spans="8:16" x14ac:dyDescent="0.2">
      <c r="H173" s="19"/>
      <c r="I173" s="19"/>
      <c r="J173" s="19"/>
      <c r="P173" s="19"/>
    </row>
    <row r="174" spans="8:16" x14ac:dyDescent="0.2">
      <c r="H174" s="19"/>
      <c r="I174" s="19"/>
      <c r="J174" s="19"/>
      <c r="P174" s="19"/>
    </row>
    <row r="175" spans="8:16" x14ac:dyDescent="0.2">
      <c r="H175" s="19"/>
      <c r="I175" s="19"/>
      <c r="J175" s="19"/>
      <c r="P175" s="19"/>
    </row>
    <row r="176" spans="8:16" x14ac:dyDescent="0.2">
      <c r="H176" s="19"/>
      <c r="I176" s="19"/>
      <c r="J176" s="19"/>
      <c r="P176" s="19"/>
    </row>
    <row r="177" spans="8:16" x14ac:dyDescent="0.2">
      <c r="H177" s="19"/>
      <c r="I177" s="19"/>
      <c r="J177" s="19"/>
      <c r="P177" s="19"/>
    </row>
    <row r="178" spans="8:16" x14ac:dyDescent="0.2">
      <c r="H178" s="19"/>
      <c r="I178" s="19"/>
      <c r="J178" s="19"/>
      <c r="P178" s="19"/>
    </row>
    <row r="179" spans="8:16" x14ac:dyDescent="0.2">
      <c r="H179" s="19"/>
      <c r="I179" s="19"/>
      <c r="J179" s="19"/>
      <c r="P179" s="19"/>
    </row>
    <row r="180" spans="8:16" x14ac:dyDescent="0.2">
      <c r="H180" s="19"/>
      <c r="I180" s="19"/>
      <c r="J180" s="19"/>
      <c r="P180" s="19"/>
    </row>
    <row r="181" spans="8:16" x14ac:dyDescent="0.2">
      <c r="H181" s="19"/>
      <c r="I181" s="19"/>
      <c r="J181" s="19"/>
      <c r="P181" s="19"/>
    </row>
    <row r="182" spans="8:16" x14ac:dyDescent="0.2">
      <c r="H182" s="19"/>
      <c r="I182" s="19"/>
      <c r="J182" s="19"/>
      <c r="P182" s="19"/>
    </row>
    <row r="183" spans="8:16" x14ac:dyDescent="0.2">
      <c r="H183" s="19"/>
      <c r="I183" s="19"/>
      <c r="J183" s="19"/>
      <c r="P183" s="19"/>
    </row>
    <row r="184" spans="8:16" x14ac:dyDescent="0.2">
      <c r="H184" s="19"/>
      <c r="I184" s="19"/>
      <c r="J184" s="19"/>
      <c r="P184" s="19"/>
    </row>
    <row r="185" spans="8:16" x14ac:dyDescent="0.2">
      <c r="H185" s="19"/>
      <c r="I185" s="19"/>
      <c r="J185" s="19"/>
      <c r="P185" s="19"/>
    </row>
    <row r="186" spans="8:16" x14ac:dyDescent="0.2">
      <c r="H186" s="19"/>
      <c r="I186" s="19"/>
      <c r="J186" s="19"/>
      <c r="P186" s="19"/>
    </row>
    <row r="187" spans="8:16" x14ac:dyDescent="0.2">
      <c r="H187" s="19"/>
      <c r="I187" s="19"/>
      <c r="J187" s="19"/>
      <c r="P187" s="19"/>
    </row>
    <row r="188" spans="8:16" x14ac:dyDescent="0.2">
      <c r="H188" s="19"/>
      <c r="I188" s="19"/>
      <c r="J188" s="19"/>
      <c r="P188" s="19"/>
    </row>
    <row r="189" spans="8:16" x14ac:dyDescent="0.2">
      <c r="H189" s="19"/>
      <c r="I189" s="19"/>
      <c r="J189" s="19"/>
      <c r="P189" s="19"/>
    </row>
    <row r="190" spans="8:16" x14ac:dyDescent="0.2">
      <c r="H190" s="19"/>
      <c r="I190" s="19"/>
      <c r="J190" s="19"/>
      <c r="P190" s="19"/>
    </row>
    <row r="191" spans="8:16" x14ac:dyDescent="0.2">
      <c r="H191" s="19"/>
      <c r="I191" s="19"/>
      <c r="J191" s="19"/>
      <c r="P191" s="19"/>
    </row>
    <row r="192" spans="8:16" x14ac:dyDescent="0.2">
      <c r="H192" s="19"/>
      <c r="I192" s="19"/>
      <c r="J192" s="19"/>
      <c r="P192" s="19"/>
    </row>
    <row r="193" spans="8:16" x14ac:dyDescent="0.2">
      <c r="H193" s="19"/>
      <c r="I193" s="19"/>
      <c r="J193" s="19"/>
      <c r="P193" s="19"/>
    </row>
    <row r="194" spans="8:16" x14ac:dyDescent="0.2">
      <c r="H194" s="19"/>
      <c r="I194" s="19"/>
      <c r="J194" s="19"/>
      <c r="P194" s="19"/>
    </row>
    <row r="195" spans="8:16" x14ac:dyDescent="0.2">
      <c r="H195" s="19"/>
      <c r="I195" s="19"/>
      <c r="J195" s="19"/>
      <c r="P195" s="19"/>
    </row>
    <row r="196" spans="8:16" x14ac:dyDescent="0.2">
      <c r="H196" s="19"/>
      <c r="I196" s="19"/>
      <c r="J196" s="19"/>
      <c r="P196" s="19"/>
    </row>
    <row r="197" spans="8:16" x14ac:dyDescent="0.2">
      <c r="H197" s="19"/>
      <c r="I197" s="19"/>
      <c r="J197" s="19"/>
      <c r="P197" s="19"/>
    </row>
    <row r="198" spans="8:16" x14ac:dyDescent="0.2">
      <c r="H198" s="19"/>
      <c r="I198" s="19"/>
      <c r="J198" s="19"/>
      <c r="P198" s="19"/>
    </row>
    <row r="199" spans="8:16" x14ac:dyDescent="0.2">
      <c r="H199" s="19"/>
      <c r="I199" s="19"/>
      <c r="J199" s="19"/>
      <c r="P199" s="19"/>
    </row>
    <row r="200" spans="8:16" x14ac:dyDescent="0.2">
      <c r="H200" s="19"/>
      <c r="I200" s="19"/>
      <c r="J200" s="19"/>
      <c r="P200" s="19"/>
    </row>
    <row r="201" spans="8:16" x14ac:dyDescent="0.2">
      <c r="H201" s="19"/>
      <c r="I201" s="19"/>
      <c r="J201" s="19"/>
      <c r="P201" s="19"/>
    </row>
    <row r="202" spans="8:16" x14ac:dyDescent="0.2">
      <c r="H202" s="19"/>
      <c r="I202" s="19"/>
      <c r="J202" s="19"/>
      <c r="P202" s="19"/>
    </row>
    <row r="203" spans="8:16" x14ac:dyDescent="0.2">
      <c r="H203" s="19"/>
      <c r="I203" s="19"/>
      <c r="J203" s="19"/>
      <c r="P203" s="19"/>
    </row>
    <row r="204" spans="8:16" x14ac:dyDescent="0.2">
      <c r="H204" s="19"/>
      <c r="I204" s="19"/>
      <c r="J204" s="19"/>
      <c r="P204" s="19"/>
    </row>
    <row r="205" spans="8:16" x14ac:dyDescent="0.2">
      <c r="H205" s="19"/>
      <c r="I205" s="19"/>
      <c r="J205" s="19"/>
      <c r="P205" s="19"/>
    </row>
    <row r="206" spans="8:16" x14ac:dyDescent="0.2">
      <c r="H206" s="19"/>
      <c r="I206" s="19"/>
      <c r="J206" s="19"/>
      <c r="P206" s="19"/>
    </row>
    <row r="207" spans="8:16" x14ac:dyDescent="0.2">
      <c r="H207" s="19"/>
      <c r="I207" s="19"/>
      <c r="J207" s="19"/>
      <c r="P207" s="19"/>
    </row>
    <row r="208" spans="8:16" x14ac:dyDescent="0.2">
      <c r="H208" s="19"/>
      <c r="I208" s="19"/>
      <c r="J208" s="19"/>
      <c r="P208" s="19"/>
    </row>
    <row r="209" spans="8:16" x14ac:dyDescent="0.2">
      <c r="H209" s="19"/>
      <c r="I209" s="19"/>
      <c r="J209" s="19"/>
      <c r="P209" s="19"/>
    </row>
    <row r="210" spans="8:16" x14ac:dyDescent="0.2">
      <c r="H210" s="19"/>
      <c r="I210" s="19"/>
      <c r="J210" s="19"/>
      <c r="P210" s="19"/>
    </row>
    <row r="211" spans="8:16" x14ac:dyDescent="0.2">
      <c r="H211" s="19"/>
      <c r="I211" s="19"/>
      <c r="J211" s="19"/>
      <c r="P211" s="19"/>
    </row>
    <row r="212" spans="8:16" x14ac:dyDescent="0.2">
      <c r="H212" s="19"/>
      <c r="I212" s="19"/>
      <c r="J212" s="19"/>
      <c r="P212" s="19"/>
    </row>
    <row r="213" spans="8:16" x14ac:dyDescent="0.2">
      <c r="H213" s="19"/>
      <c r="I213" s="19"/>
      <c r="J213" s="19"/>
      <c r="P213" s="19"/>
    </row>
    <row r="214" spans="8:16" x14ac:dyDescent="0.2">
      <c r="H214" s="19"/>
      <c r="I214" s="19"/>
      <c r="J214" s="19"/>
      <c r="P214" s="19"/>
    </row>
    <row r="215" spans="8:16" x14ac:dyDescent="0.2">
      <c r="H215" s="19"/>
      <c r="I215" s="19"/>
      <c r="J215" s="19"/>
      <c r="P215" s="19"/>
    </row>
    <row r="216" spans="8:16" x14ac:dyDescent="0.2">
      <c r="H216" s="19"/>
      <c r="I216" s="19"/>
      <c r="J216" s="19"/>
      <c r="P216" s="19"/>
    </row>
    <row r="217" spans="8:16" x14ac:dyDescent="0.2">
      <c r="H217" s="19"/>
      <c r="I217" s="19"/>
      <c r="J217" s="19"/>
      <c r="P217" s="19"/>
    </row>
    <row r="218" spans="8:16" x14ac:dyDescent="0.2">
      <c r="H218" s="19"/>
      <c r="I218" s="19"/>
      <c r="J218" s="19"/>
      <c r="P218" s="19"/>
    </row>
    <row r="219" spans="8:16" x14ac:dyDescent="0.2">
      <c r="H219" s="19"/>
      <c r="I219" s="19"/>
      <c r="J219" s="19"/>
      <c r="P219" s="19"/>
    </row>
    <row r="220" spans="8:16" x14ac:dyDescent="0.2">
      <c r="H220" s="19"/>
      <c r="I220" s="19"/>
      <c r="J220" s="19"/>
      <c r="P220" s="19"/>
    </row>
    <row r="221" spans="8:16" x14ac:dyDescent="0.2">
      <c r="H221" s="19"/>
      <c r="I221" s="19"/>
      <c r="J221" s="19"/>
      <c r="P221" s="19"/>
    </row>
    <row r="222" spans="8:16" x14ac:dyDescent="0.2">
      <c r="H222" s="19"/>
      <c r="I222" s="19"/>
      <c r="J222" s="19"/>
      <c r="P222" s="19"/>
    </row>
    <row r="223" spans="8:16" x14ac:dyDescent="0.2">
      <c r="H223" s="19"/>
      <c r="I223" s="19"/>
      <c r="J223" s="19"/>
      <c r="P223" s="19"/>
    </row>
    <row r="224" spans="8:16" x14ac:dyDescent="0.2">
      <c r="H224" s="19"/>
      <c r="I224" s="19"/>
      <c r="J224" s="19"/>
      <c r="P224" s="19"/>
    </row>
    <row r="225" spans="8:16" x14ac:dyDescent="0.2">
      <c r="H225" s="19"/>
      <c r="I225" s="19"/>
      <c r="J225" s="19"/>
      <c r="P225" s="19"/>
    </row>
    <row r="226" spans="8:16" x14ac:dyDescent="0.2">
      <c r="H226" s="19"/>
      <c r="I226" s="19"/>
      <c r="J226" s="19"/>
      <c r="P226" s="19"/>
    </row>
    <row r="227" spans="8:16" x14ac:dyDescent="0.2">
      <c r="H227" s="19"/>
      <c r="I227" s="19"/>
      <c r="J227" s="19"/>
      <c r="P227" s="19"/>
    </row>
    <row r="228" spans="8:16" x14ac:dyDescent="0.2">
      <c r="H228" s="19"/>
      <c r="I228" s="19"/>
      <c r="J228" s="19"/>
      <c r="P228" s="19"/>
    </row>
    <row r="229" spans="8:16" x14ac:dyDescent="0.2">
      <c r="H229" s="19"/>
      <c r="I229" s="19"/>
      <c r="J229" s="19"/>
      <c r="P229" s="19"/>
    </row>
    <row r="230" spans="8:16" x14ac:dyDescent="0.2">
      <c r="H230" s="19"/>
      <c r="I230" s="19"/>
      <c r="J230" s="19"/>
      <c r="P230" s="19"/>
    </row>
    <row r="231" spans="8:16" x14ac:dyDescent="0.2">
      <c r="H231" s="19"/>
      <c r="I231" s="19"/>
      <c r="J231" s="19"/>
      <c r="P231" s="19"/>
    </row>
    <row r="232" spans="8:16" x14ac:dyDescent="0.2">
      <c r="H232" s="19"/>
      <c r="I232" s="19"/>
      <c r="J232" s="19"/>
      <c r="P232" s="19"/>
    </row>
    <row r="233" spans="8:16" x14ac:dyDescent="0.2">
      <c r="H233" s="19"/>
      <c r="I233" s="19"/>
      <c r="J233" s="19"/>
      <c r="P233" s="19"/>
    </row>
    <row r="234" spans="8:16" x14ac:dyDescent="0.2">
      <c r="H234" s="19"/>
      <c r="I234" s="19"/>
      <c r="J234" s="19"/>
      <c r="P234" s="19"/>
    </row>
    <row r="235" spans="8:16" x14ac:dyDescent="0.2">
      <c r="H235" s="19"/>
      <c r="I235" s="19"/>
      <c r="J235" s="19"/>
      <c r="P235" s="19"/>
    </row>
    <row r="236" spans="8:16" x14ac:dyDescent="0.2">
      <c r="H236" s="19"/>
      <c r="I236" s="19"/>
      <c r="J236" s="19"/>
      <c r="P236" s="19"/>
    </row>
    <row r="237" spans="8:16" x14ac:dyDescent="0.2">
      <c r="H237" s="19"/>
      <c r="I237" s="19"/>
      <c r="J237" s="19"/>
      <c r="P237" s="19"/>
    </row>
    <row r="238" spans="8:16" x14ac:dyDescent="0.2">
      <c r="H238" s="19"/>
      <c r="I238" s="19"/>
      <c r="J238" s="19"/>
      <c r="P238" s="19"/>
    </row>
  </sheetData>
  <sortState xmlns:xlrd2="http://schemas.microsoft.com/office/spreadsheetml/2017/richdata2" ref="A3:AK68">
    <sortCondition ref="B3:B6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3D247B-B9AA-4598-BEDD-0C5E8EBDFBB7}"/>
</file>

<file path=customXml/itemProps2.xml><?xml version="1.0" encoding="utf-8"?>
<ds:datastoreItem xmlns:ds="http://schemas.openxmlformats.org/officeDocument/2006/customXml" ds:itemID="{677F09AF-E7E9-483C-B5D0-C405E7B0A0FF}"/>
</file>

<file path=customXml/itemProps3.xml><?xml version="1.0" encoding="utf-8"?>
<ds:datastoreItem xmlns:ds="http://schemas.openxmlformats.org/officeDocument/2006/customXml" ds:itemID="{1CEA9FAF-F9FB-471B-8801-906525812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Assessment @ 3.5%</vt:lpstr>
      <vt:lpstr>'Assessment @ 3.5%'!Print_Area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Morris</dc:creator>
  <cp:lastModifiedBy>Kambra Reddick</cp:lastModifiedBy>
  <cp:lastPrinted>2017-11-20T22:33:51Z</cp:lastPrinted>
  <dcterms:created xsi:type="dcterms:W3CDTF">2011-10-11T19:19:01Z</dcterms:created>
  <dcterms:modified xsi:type="dcterms:W3CDTF">2023-01-04T20:24:05Z</dcterms:modified>
</cp:coreProperties>
</file>