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W:\FINANCIAL SERVICES\FINANCIAL MANAGEMENT\DSH\FFY22\"/>
    </mc:Choice>
  </mc:AlternateContent>
  <xr:revisionPtr revIDLastSave="0" documentId="13_ncr:1_{252387FB-2012-4ADA-8338-81DB7C6BB4C1}" xr6:coauthVersionLast="47" xr6:coauthVersionMax="47" xr10:uidLastSave="{00000000-0000-0000-0000-000000000000}"/>
  <bookViews>
    <workbookView xWindow="28680" yWindow="-120" windowWidth="29040" windowHeight="15840" xr2:uid="{17D3F354-9396-48FD-9D41-652D37DDA15D}"/>
  </bookViews>
  <sheets>
    <sheet name="ALLOCATIONS" sheetId="2" r:id="rId1"/>
  </sheets>
  <externalReferences>
    <externalReference r:id="rId2"/>
    <externalReference r:id="rId3"/>
    <externalReference r:id="rId4"/>
    <externalReference r:id="rId5"/>
  </externalReferences>
  <definedNames>
    <definedName name="__Tab2" localSheetId="0">#REF!</definedName>
    <definedName name="__Tab2">#REF!</definedName>
    <definedName name="_Fill" localSheetId="0" hidden="1">#REF!</definedName>
    <definedName name="_Fill" hidden="1">#REF!</definedName>
    <definedName name="_Key1" localSheetId="0" hidden="1">'[1]Hospital Facility Data'!#REF!</definedName>
    <definedName name="_Key1" hidden="1">'[1]Hospital Facility Data'!#REF!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ab2" localSheetId="0">#REF!</definedName>
    <definedName name="_Tab2">#REF!</definedName>
    <definedName name="A" localSheetId="0">#REF!</definedName>
    <definedName name="A">#REF!</definedName>
    <definedName name="A_GME_wo_MC">[2]Hospital_Details!$A$158:$IV$158</definedName>
    <definedName name="AlphaList" localSheetId="0">#REF!</definedName>
    <definedName name="AlphaList">#REF!</definedName>
    <definedName name="B" localSheetId="0">#REF!</definedName>
    <definedName name="B">#REF!</definedName>
    <definedName name="B_GME_wo_MC">[2]Hospital_Details!$A$159:$IV$159</definedName>
    <definedName name="BaseLineMatrix" localSheetId="0">{1,2;3,4}</definedName>
    <definedName name="BaseLineMatrix">{1,2;3,4}</definedName>
    <definedName name="Bx" localSheetId="0">#REF!</definedName>
    <definedName name="Bx">#REF!</definedName>
    <definedName name="CCR_OUTPUT_SHOPP3" localSheetId="0">#REF!</definedName>
    <definedName name="CCR_OUTPUT_SHOPP3">#REF!</definedName>
    <definedName name="CCR_OUTPUT_SHOPP4" localSheetId="0">#REF!</definedName>
    <definedName name="CCR_OUTPUT_SHOPP4">#REF!</definedName>
    <definedName name="COMBO">#REF!</definedName>
    <definedName name="Cost_Add_Back">[2]Hospital_Details!$A$138:$IV$138</definedName>
    <definedName name="Cost_Red_Fact">[2]Hospital_Details!$A$137:$IV$137</definedName>
    <definedName name="cost_UPL_sfy11" localSheetId="0">#REF!</definedName>
    <definedName name="cost_UPL_sfy11">#REF!</definedName>
    <definedName name="d" localSheetId="0">#REF!</definedName>
    <definedName name="d">#REF!</definedName>
    <definedName name="Density_per_Discharge__Facility__Top_75_PCT__0_density_removed_" localSheetId="0">#REF!</definedName>
    <definedName name="Density_per_Discharge__Facility__Top_75_PCT__0_density_removed_">#REF!</definedName>
    <definedName name="EY_11">[2]Hospital_Details!$A$169:$IV$169</definedName>
    <definedName name="EY_11A">[2]Hospital_Details!$A$168:$IV$168</definedName>
    <definedName name="EY_18">[2]Hospital_Details!$A$172:$IV$172</definedName>
    <definedName name="EY_27">[2]Hospital_Details!$A$170:$IV$170</definedName>
    <definedName name="EY_29">[2]Hospital_Details!$A$171:$IV$171</definedName>
    <definedName name="F_1041">[2]Hospital_Details!$A$211:$IV$211</definedName>
    <definedName name="F_166">[2]Hospital_Details!$A$367:$IV$367</definedName>
    <definedName name="F_1818H1">[2]Hospital_Details!$A$312:$IV$312</definedName>
    <definedName name="F_1818H2">[2]Hospital_Details!$A$314:$IV$314</definedName>
    <definedName name="F_1818H3">[2]Hospital_Details!$A$315:$IV$315</definedName>
    <definedName name="F_1819AH1">[2]Hospital_Details!$A$318:$IV$318</definedName>
    <definedName name="F_1819AH2">[2]Hospital_Details!$A$319:$IV$319</definedName>
    <definedName name="F_1819AH3">[2]Hospital_Details!$A$320:$IV$320</definedName>
    <definedName name="F_1819H1">[2]Hospital_Details!$A$313:$IV$313</definedName>
    <definedName name="F_1820">[2]Hospital_Details!$A$300:$IV$300</definedName>
    <definedName name="F_1821">[2]Hospital_Details!$A$289:$IV$289</definedName>
    <definedName name="F_1826">[2]Hospital_Details!$A$26:$IV$26</definedName>
    <definedName name="F_1827" localSheetId="0">[2]Hospital_Details!#REF!</definedName>
    <definedName name="F_1827">[2]Hospital_Details!#REF!</definedName>
    <definedName name="F_1827x" localSheetId="0">[2]Hospital_Details!#REF!</definedName>
    <definedName name="F_1827x">[2]Hospital_Details!#REF!</definedName>
    <definedName name="F_1828">[2]Hospital_Details!$A$23:$IV$23</definedName>
    <definedName name="F_1833">[2]Hospital_Details!$A$22:$IV$22</definedName>
    <definedName name="F_1838">[2]Hospital_Details!$A$24:$IV$24</definedName>
    <definedName name="F_1838A">[2]Hospital_Details!$A$25:$IV$25</definedName>
    <definedName name="F_1854">[2]Hospital_Details!$A$64:$IV$64</definedName>
    <definedName name="F_1861">[2]Hospital_Details!$A$70:$IV$70</definedName>
    <definedName name="F_1861A">[2]Hospital_Details!$A$71:$IV$71</definedName>
    <definedName name="F_1875">[2]Hospital_Details!$A$65:$IV$65</definedName>
    <definedName name="F_1882">[2]Hospital_Details!$A$72:$IV$72</definedName>
    <definedName name="F_1882A">[2]Hospital_Details!$A$73:$IV$73</definedName>
    <definedName name="F_1896">[2]Hospital_Details!$A$66:$IV$66</definedName>
    <definedName name="F_1903">[2]Hospital_Details!$A$74:$IV$74</definedName>
    <definedName name="F_1903A">[2]Hospital_Details!$A$75:$IV$75</definedName>
    <definedName name="F_1912">[2]Hospital_Details!$A$61:$IV$61</definedName>
    <definedName name="F_1915">[2]Hospital_Details!$A$88:$IV$88</definedName>
    <definedName name="F_1917">[2]Hospital_Details!$A$62:$IV$62</definedName>
    <definedName name="F_1920">[2]Hospital_Details!$A$89:$IV$89</definedName>
    <definedName name="F_1922">[2]Hospital_Details!$A$63:$IV$63</definedName>
    <definedName name="F_1925">[2]Hospital_Details!$A$90:$IV$90</definedName>
    <definedName name="F_1946">[2]Hospital_Details!$A$187:$IV$187</definedName>
    <definedName name="F_1946x">[2]Hospital_Details!$A$188:$IV$188</definedName>
    <definedName name="F_1950">[2]Hospital_Details!$A$189:$IV$189</definedName>
    <definedName name="F_1950A">[2]Hospital_Details!$A$190:$IV$190</definedName>
    <definedName name="F_1962">[2]Hospital_Details!$A$204:$IV$204</definedName>
    <definedName name="F_1962x">[2]Hospital_Details!$A$205:$IV$205</definedName>
    <definedName name="F_1966">[2]Hospital_Details!$A$206:$IV$206</definedName>
    <definedName name="F_1966A">[2]Hospital_Details!$A$207:$IV$207</definedName>
    <definedName name="F_949">[2]Hospital_Details!$A$38:$IV$38</definedName>
    <definedName name="F_995">[2]Hospital_Details!$A$194:$IV$194</definedName>
    <definedName name="FORMULA_A">[2]Hospital_Details!$A$163:$IV$163</definedName>
    <definedName name="FORMULA_B">[2]Hospital_Details!$A$164:$IV$164</definedName>
    <definedName name="FORMULA_C">[2]Hospital_Details!$A$165:$IV$165</definedName>
    <definedName name="FORMULA_D">[2]Hospital_Details!$A$174:$IV$174</definedName>
    <definedName name="FORMULA_T">[2]Hospital_Details!$A$28:$IV$28</definedName>
    <definedName name="GME_COST">[2]Hospital_Details!$A$161:$IV$161</definedName>
    <definedName name="GME_GL">[2]Hospital_Details!$A$179:$IV$179</definedName>
    <definedName name="GME_MGN">[2]Hospital_Details!$A$181:$IV$181</definedName>
    <definedName name="GME_REV">[2]Hospital_Details!$A$153:$IV$153</definedName>
    <definedName name="H_109">[2]Hospital_Details!$A$220:$IV$220</definedName>
    <definedName name="H_110">[2]Hospital_Details!$A$221:$IV$221</definedName>
    <definedName name="H_111">[2]Hospital_Details!$A$222:$IV$222</definedName>
    <definedName name="H_133">[2]Hospital_Details!$A$167:$IV$167</definedName>
    <definedName name="H_134">[2]Hospital_Details!$A$175:$IV$175</definedName>
    <definedName name="H_135">[2]Hospital_Details!$A$176:$IV$176</definedName>
    <definedName name="H_136">[2]Hospital_Details!$A$155:$IV$155</definedName>
    <definedName name="H_137">[2]Hospital_Details!$A$156:$IV$156</definedName>
    <definedName name="H_170">[2]Hospital_Details!$A$247:$IV$247</definedName>
    <definedName name="H_171">[2]Hospital_Details!$A$248:$IV$248</definedName>
    <definedName name="H_172">[2]Hospital_Details!$A$249:$IV$249</definedName>
    <definedName name="H_173">[2]Hospital_Details!$A$239:$IV$239</definedName>
    <definedName name="H_174">[2]Hospital_Details!$A$240:$IV$240</definedName>
    <definedName name="H_180">[2]Hospital_Details!$A$369:$IV$369</definedName>
    <definedName name="H_183">[2]Hospital_Details!$A$118:$IV$118</definedName>
    <definedName name="H_187">[2]Hospital_Details!$A$177:$IV$177</definedName>
    <definedName name="H_190">[2]Hospital_Details!$A$241:$IV$241</definedName>
    <definedName name="H_219">[2]Hospital_Details!$A$258:$IV$258</definedName>
    <definedName name="H_236">[2]Hospital_Details!$A$328:$IV$328</definedName>
    <definedName name="H_236_A" localSheetId="0">[2]Hospital_Details!#REF!</definedName>
    <definedName name="H_236_A">[2]Hospital_Details!#REF!</definedName>
    <definedName name="H_237">[2]Hospital_Details!$A$242:$IV$242</definedName>
    <definedName name="H_238">[2]Hospital_Details!$A$243:$IV$243</definedName>
    <definedName name="H_33">[2]Hospital_Details!$A$134:$IV$134</definedName>
    <definedName name="H_331">[2]Hospital_Details!$A$115:$IV$115</definedName>
    <definedName name="H_332">[2]Hospital_Details!$A$123:$IV$123</definedName>
    <definedName name="H_333">[2]Hospital_Details!$A$130:$IV$130</definedName>
    <definedName name="H_336">[2]Hospital_Details!$A$67:$IV$67</definedName>
    <definedName name="H_337">[2]Hospital_Details!$A$68:$IV$68</definedName>
    <definedName name="H_338">[2]Hospital_Details!$A$69:$IV$69</definedName>
    <definedName name="H_36">[2]Hospital_Details!$A$135:$IV$135</definedName>
    <definedName name="H_47">[2]Hospital_Details!$A$226:$IV$226</definedName>
    <definedName name="H_48">[2]Hospital_Details!$A$227:$IV$227</definedName>
    <definedName name="H_51">[2]Hospital_Details!$A$111:$IV$111</definedName>
    <definedName name="H_52">[2]Hospital_Details!$A$112:$IV$112</definedName>
    <definedName name="H_53">[2]Hospital_Details!$A$113:$IV$113</definedName>
    <definedName name="H_532">[2]Hospital_Details!$A$259:$IV$259</definedName>
    <definedName name="H_553">[2]Hospital_Details!$A$116:$IV$116</definedName>
    <definedName name="H_554">[2]Hospital_Details!$A$124:$IV$124</definedName>
    <definedName name="H_555">[2]Hospital_Details!$A$131:$IV$131</definedName>
    <definedName name="H_556">[2]Hospital_Details!$A$117:$IV$117</definedName>
    <definedName name="H_557">[2]Hospital_Details!$A$125:$IV$125</definedName>
    <definedName name="H_558">[2]Hospital_Details!$A$132:$IV$132</definedName>
    <definedName name="H_559">[2]Hospital_Details!$A$76:$IV$76</definedName>
    <definedName name="H_56">[2]Hospital_Details!$A$114:$IV$114</definedName>
    <definedName name="H_560">[2]Hospital_Details!$A$79:$IV$79</definedName>
    <definedName name="H_561">[2]Hospital_Details!$A$82:$IV$82</definedName>
    <definedName name="H_562">[2]Hospital_Details!$A$85:$IV$85</definedName>
    <definedName name="H_563">[2]Hospital_Details!$A$77:$IV$77</definedName>
    <definedName name="H_564">[2]Hospital_Details!$A$80:$IV$80</definedName>
    <definedName name="H_565">[2]Hospital_Details!$A$83:$IV$83</definedName>
    <definedName name="H_566">[2]Hospital_Details!$A$86:$IV$86</definedName>
    <definedName name="H_567">[2]Hospital_Details!$A$78:$IV$78</definedName>
    <definedName name="H_568">[2]Hospital_Details!$A$81:$IV$81</definedName>
    <definedName name="H_569">[2]Hospital_Details!$A$84:$IV$84</definedName>
    <definedName name="H_57">[2]Hospital_Details!$A$119:$IV$119</definedName>
    <definedName name="H_570">[2]Hospital_Details!$A$87:$IV$87</definedName>
    <definedName name="H_58">[2]Hospital_Details!$A$120:$IV$120</definedName>
    <definedName name="H_580">[2]Hospital_Details!$A$133:$IV$133</definedName>
    <definedName name="H_581">[2]Hospital_Details!$A$157:$IV$157</definedName>
    <definedName name="H_59">[2]Hospital_Details!$A$121:$IV$121</definedName>
    <definedName name="H_60">[2]Hospital_Details!$A$122:$IV$122</definedName>
    <definedName name="H_61">[2]Hospital_Details!$A$126:$IV$126</definedName>
    <definedName name="H_62">[2]Hospital_Details!$A$127:$IV$127</definedName>
    <definedName name="H_626">[2]Hospital_Details!$A$32:$IV$32</definedName>
    <definedName name="H_627" localSheetId="0">[2]Hospital_Details!#REF!</definedName>
    <definedName name="H_627">[2]Hospital_Details!#REF!</definedName>
    <definedName name="H_628" localSheetId="0">[2]Hospital_Details!#REF!</definedName>
    <definedName name="H_628">[2]Hospital_Details!#REF!</definedName>
    <definedName name="H_63">[2]Hospital_Details!$A$128:$IV$128</definedName>
    <definedName name="H_64">[2]Hospital_Details!$A$129:$IV$129</definedName>
    <definedName name="H_65">[2]Hospital_Details!$A$39:$IV$39</definedName>
    <definedName name="H_66">[2]Hospital_Details!$A$40:$IV$40</definedName>
    <definedName name="H_67">[2]Hospital_Details!$A$41:$IV$41</definedName>
    <definedName name="H_68">[2]Hospital_Details!$A$42:$IV$42</definedName>
    <definedName name="H_805" localSheetId="0">[2]Hospital_Details!#REF!</definedName>
    <definedName name="H_805">[2]Hospital_Details!#REF!</definedName>
    <definedName name="H_806" localSheetId="0">[2]Hospital_Details!#REF!</definedName>
    <definedName name="H_806">[2]Hospital_Details!#REF!</definedName>
    <definedName name="H_83">[2]Hospital_Details!$A$368:$IV$368</definedName>
    <definedName name="H_93" localSheetId="0">[2]Hospital_Details!#REF!</definedName>
    <definedName name="H_93">[2]Hospital_Details!#REF!</definedName>
    <definedName name="HHA_COST">[2]Hospital_Details!$A$245:$IV$245</definedName>
    <definedName name="HHA_GL">[2]Hospital_Details!$A$251:$IV$251</definedName>
    <definedName name="HHA_REV">[2]Hospital_Details!$A$234:$IV$234</definedName>
    <definedName name="HospName" localSheetId="0">#REF!</definedName>
    <definedName name="HospName">#REF!</definedName>
    <definedName name="HospNum" localSheetId="0">#REF!</definedName>
    <definedName name="HospNum">#REF!</definedName>
    <definedName name="HTML_CodePage" hidden="1">1252</definedName>
    <definedName name="HTML_Control" localSheetId="0" hidden="1">{"'data dictionary'!$A$1:$C$26"}</definedName>
    <definedName name="HTML_Control" hidden="1">{"'data dictionary'!$A$1:$C$26"}</definedName>
    <definedName name="HTML_Description" hidden="1">""</definedName>
    <definedName name="HTML_Email" hidden="1">""</definedName>
    <definedName name="HTML_Header" hidden="1">"data dictionary"</definedName>
    <definedName name="HTML_LastUpdate" hidden="1">"09/28/2000"</definedName>
    <definedName name="HTML_LineAfter" hidden="1">FALSE</definedName>
    <definedName name="HTML_LineBefore" hidden="1">FALSE</definedName>
    <definedName name="HTML_Name" hidden="1">"HCFA Software Control"</definedName>
    <definedName name="HTML_OBDlg2" hidden="1">TRUE</definedName>
    <definedName name="HTML_OBDlg4" hidden="1">TRUE</definedName>
    <definedName name="HTML_OS" hidden="1">0</definedName>
    <definedName name="HTML_PathFile" hidden="1">"d:\Data\MyFiles\MyHTML.htm"</definedName>
    <definedName name="HTML_Title" hidden="1">"data"</definedName>
    <definedName name="IME_ADJ_32">[2]Hospital_Details!$B$302</definedName>
    <definedName name="IME_FFS">[2]Hospital_Details!$A$301:$IV$301</definedName>
    <definedName name="INLIER_SIM_MC_PMTS">[2]Hospital_Details!$A$306:$IV$306</definedName>
    <definedName name="INP_COST">[2]Hospital_Details!$A$35:$IV$35</definedName>
    <definedName name="INP_GL">[2]Hospital_Details!$A$50:$IV$50</definedName>
    <definedName name="INP_GL_NODSH">[2]Hospital_Details!$A$291:$IV$291</definedName>
    <definedName name="INP_GL_NODSH_IME2.7">[2]Hospital_Details!$A$331:$IV$331</definedName>
    <definedName name="INP_GL_NODSH_IME3.2">[2]Hospital_Details!$A$331:$IV$331</definedName>
    <definedName name="INP_REV">[2]Hospital_Details!$A$19:$IV$19</definedName>
    <definedName name="INP_REV_NODSH">[2]Hospital_Details!$A$286:$IV$286</definedName>
    <definedName name="INP_REV_NODSH_IME2.7">[2]Hospital_Details!$A$296:$IV$296</definedName>
    <definedName name="INP_REV_NODSH_IME3.2">[2]Hospital_Details!$A$296:$IV$296</definedName>
    <definedName name="IRB">[2]Hospital_Details!$C$329</definedName>
    <definedName name="MCpct_103">[2]Hospital_Details!$A$323:$IV$323</definedName>
    <definedName name="MCpct_104">[2]Hospital_Details!$A$324:$IV$324</definedName>
    <definedName name="MCpct_105">[2]Hospital_Details!$A$325:$IV$325</definedName>
    <definedName name="MyName">"Ashton"</definedName>
    <definedName name="OkDataSet" localSheetId="0">#REF!</definedName>
    <definedName name="OkDataSet">#REF!</definedName>
    <definedName name="OKLAHOMA" localSheetId="0">#REF!</definedName>
    <definedName name="OKLAHOMA">#REF!</definedName>
    <definedName name="OUT_COST">[2]Hospital_Details!$A$109:$IV$109</definedName>
    <definedName name="OUT_GL">[2]Hospital_Details!$A$148:$IV$148</definedName>
    <definedName name="OUT_REV">[2]Hospital_Details!$A$55:$IV$55</definedName>
    <definedName name="PaymentDataSet" localSheetId="0">#REF!</definedName>
    <definedName name="PaymentDataSet">#REF!</definedName>
    <definedName name="Print_Area_1" localSheetId="0">#REF!</definedName>
    <definedName name="Print_Area_1">#REF!</definedName>
    <definedName name="Print_Area_MI">'[3]table 2.5'!$B$4:$T$154</definedName>
    <definedName name="_xlnm.Print_Titles" localSheetId="0">ALLOCATIONS!$1:$12</definedName>
    <definedName name="PUBUSE" localSheetId="0">#REF!</definedName>
    <definedName name="PUBUSE">#REF!</definedName>
    <definedName name="q_sum_ex" localSheetId="0">#REF!</definedName>
    <definedName name="q_sum_ex">#REF!</definedName>
    <definedName name="second_version" localSheetId="0" hidden="1">{"'data dictionary'!$A$1:$C$26"}</definedName>
    <definedName name="second_version" hidden="1">{"'data dictionary'!$A$1:$C$26"}</definedName>
    <definedName name="shopp_ccr_20140618" localSheetId="0">#REF!</definedName>
    <definedName name="shopp_ccr_20140618">#REF!</definedName>
    <definedName name="SIM_MC_PMTS">[2]Hospital_Details!$A$310:$IV$310</definedName>
    <definedName name="SNF_COST">[2]Hospital_Details!$A$224:$IV$224</definedName>
    <definedName name="SNF_GL">[2]Hospital_Details!$A$229:$IV$229</definedName>
    <definedName name="SNF_REV">[2]Hospital_Details!$A$218:$IV$218</definedName>
    <definedName name="SUB_I_COST">[2]Hospital_Details!$A$192:$IV$192</definedName>
    <definedName name="SUB_I_GL">[2]Hospital_Details!$A$196:$IV$196</definedName>
    <definedName name="SUB_I_REV">[2]Hospital_Details!$A$184:$IV$184</definedName>
    <definedName name="SUB_II_COST">[2]Hospital_Details!$A$209:$IV$209</definedName>
    <definedName name="SUB_II_GL">[2]Hospital_Details!$A$213:$IV$213</definedName>
    <definedName name="SUB_II_REV">[2]Hospital_Details!$A$201:$IV$201</definedName>
    <definedName name="SWING_COST">[2]Hospital_Details!$A$261:$IV$261</definedName>
    <definedName name="SWING_GL">[2]Hospital_Details!$A$281:$IV$281</definedName>
    <definedName name="SWING_MGN">[2]Hospital_Details!$A$283:$IV$283</definedName>
    <definedName name="SWING_REV">[2]Hospital_Details!$A$256:$IV$256</definedName>
    <definedName name="TABLE4J_FY07" localSheetId="0">#REF!</definedName>
    <definedName name="TABLE4J_FY07">#REF!</definedName>
    <definedName name="TaxDataSet" localSheetId="0">#REF!</definedName>
    <definedName name="TaxDataSet">#REF!</definedName>
    <definedName name="TOT_COST">[2]Hospital_Details!$A$14:$IV$14</definedName>
    <definedName name="TOT_GL">[2]Hospital_Details!$A$15:$IV$15</definedName>
    <definedName name="TOT_REV">[2]Hospital_Details!$A$13:$IV$13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9" i="2" l="1"/>
  <c r="N98" i="2"/>
  <c r="H93" i="2"/>
  <c r="B93" i="2"/>
  <c r="N92" i="2"/>
  <c r="N91" i="2"/>
  <c r="N90" i="2"/>
  <c r="N89" i="2"/>
  <c r="N88" i="2"/>
  <c r="B85" i="2"/>
  <c r="N80" i="2"/>
  <c r="Q79" i="2"/>
  <c r="N79" i="2"/>
  <c r="N78" i="2"/>
  <c r="N77" i="2"/>
  <c r="N76" i="2"/>
  <c r="N75" i="2"/>
  <c r="N74" i="2"/>
  <c r="N73" i="2"/>
  <c r="N72" i="2"/>
  <c r="N71" i="2"/>
  <c r="N70" i="2"/>
  <c r="N69" i="2"/>
  <c r="N68" i="2"/>
  <c r="N67" i="2"/>
  <c r="N66" i="2"/>
  <c r="N65" i="2"/>
  <c r="N64" i="2"/>
  <c r="N63" i="2"/>
  <c r="N62" i="2"/>
  <c r="N61" i="2"/>
  <c r="N60" i="2"/>
  <c r="N59" i="2"/>
  <c r="N58" i="2"/>
  <c r="N57" i="2"/>
  <c r="N56" i="2"/>
  <c r="N55" i="2"/>
  <c r="N54" i="2"/>
  <c r="N53" i="2"/>
  <c r="N52" i="2"/>
  <c r="B81" i="2"/>
  <c r="N51" i="2"/>
  <c r="N50" i="2"/>
  <c r="H81" i="2"/>
  <c r="N49" i="2"/>
  <c r="B83" i="2"/>
  <c r="N41" i="2"/>
  <c r="N40" i="2"/>
  <c r="N39" i="2"/>
  <c r="N38" i="2"/>
  <c r="N37" i="2"/>
  <c r="N36" i="2"/>
  <c r="N35" i="2"/>
  <c r="N34" i="2"/>
  <c r="B42" i="2"/>
  <c r="N33" i="2"/>
  <c r="N32" i="2"/>
  <c r="H42" i="2"/>
  <c r="N31" i="2"/>
  <c r="N30" i="2"/>
  <c r="B44" i="2"/>
  <c r="B27" i="2"/>
  <c r="N22" i="2"/>
  <c r="N21" i="2"/>
  <c r="N20" i="2"/>
  <c r="Q19" i="2"/>
  <c r="N19" i="2"/>
  <c r="N18" i="2"/>
  <c r="N17" i="2"/>
  <c r="N16" i="2"/>
  <c r="B23" i="2"/>
  <c r="N15" i="2"/>
  <c r="N14" i="2"/>
  <c r="H23" i="2"/>
  <c r="C6" i="2"/>
  <c r="B6" i="2"/>
  <c r="G4" i="2"/>
  <c r="C4" i="2"/>
  <c r="B3" i="2"/>
  <c r="G3" i="2" s="1"/>
  <c r="B8" i="2" l="1"/>
  <c r="N81" i="2"/>
  <c r="O67" i="2" s="1"/>
  <c r="O55" i="2"/>
  <c r="O56" i="2"/>
  <c r="B9" i="2"/>
  <c r="B24" i="2" s="1"/>
  <c r="B26" i="2" s="1"/>
  <c r="N42" i="2"/>
  <c r="O34" i="2" s="1"/>
  <c r="N93" i="2"/>
  <c r="O91" i="2" s="1"/>
  <c r="P91" i="2" s="1"/>
  <c r="Q91" i="2" s="1"/>
  <c r="O90" i="2"/>
  <c r="P90" i="2" s="1"/>
  <c r="Q90" i="2" s="1"/>
  <c r="B43" i="2"/>
  <c r="B10" i="2"/>
  <c r="B82" i="2" s="1"/>
  <c r="N23" i="2"/>
  <c r="O19" i="2" s="1"/>
  <c r="O31" i="2"/>
  <c r="O32" i="2"/>
  <c r="O76" i="2"/>
  <c r="O77" i="2"/>
  <c r="N99" i="2"/>
  <c r="O98" i="2" s="1"/>
  <c r="G6" i="2"/>
  <c r="O66" i="2"/>
  <c r="O78" i="2"/>
  <c r="O80" i="2"/>
  <c r="O39" i="2"/>
  <c r="O40" i="2"/>
  <c r="O72" i="2"/>
  <c r="D6" i="2"/>
  <c r="D2" i="2" s="1"/>
  <c r="B25" i="2"/>
  <c r="O89" i="2" l="1"/>
  <c r="P89" i="2" s="1"/>
  <c r="Q89" i="2" s="1"/>
  <c r="O88" i="2"/>
  <c r="P88" i="2" s="1"/>
  <c r="O65" i="2"/>
  <c r="O59" i="2"/>
  <c r="O58" i="2"/>
  <c r="O61" i="2"/>
  <c r="O71" i="2"/>
  <c r="O70" i="2"/>
  <c r="O53" i="2"/>
  <c r="O52" i="2"/>
  <c r="O60" i="2"/>
  <c r="O79" i="2"/>
  <c r="O62" i="2"/>
  <c r="O54" i="2"/>
  <c r="O30" i="2"/>
  <c r="O22" i="2"/>
  <c r="P22" i="2" s="1"/>
  <c r="Q22" i="2" s="1"/>
  <c r="O17" i="2"/>
  <c r="P17" i="2" s="1"/>
  <c r="Q17" i="2" s="1"/>
  <c r="O16" i="2"/>
  <c r="P16" i="2" s="1"/>
  <c r="Q16" i="2" s="1"/>
  <c r="O33" i="2"/>
  <c r="O99" i="2"/>
  <c r="P98" i="2"/>
  <c r="O35" i="2"/>
  <c r="O15" i="2"/>
  <c r="P15" i="2" s="1"/>
  <c r="Q15" i="2" s="1"/>
  <c r="O75" i="2"/>
  <c r="O41" i="2"/>
  <c r="B99" i="2"/>
  <c r="G2" i="2"/>
  <c r="D5" i="2"/>
  <c r="G5" i="2" s="1"/>
  <c r="B45" i="2"/>
  <c r="P34" i="2" s="1"/>
  <c r="Q34" i="2" s="1"/>
  <c r="B84" i="2"/>
  <c r="P62" i="2" s="1"/>
  <c r="Q62" i="2" s="1"/>
  <c r="O74" i="2"/>
  <c r="O36" i="2"/>
  <c r="O20" i="2"/>
  <c r="P20" i="2" s="1"/>
  <c r="Q20" i="2" s="1"/>
  <c r="O14" i="2"/>
  <c r="O18" i="2"/>
  <c r="P18" i="2" s="1"/>
  <c r="Q18" i="2" s="1"/>
  <c r="O38" i="2"/>
  <c r="O50" i="2"/>
  <c r="O37" i="2"/>
  <c r="O64" i="2"/>
  <c r="O92" i="2"/>
  <c r="P92" i="2" s="1"/>
  <c r="Q92" i="2" s="1"/>
  <c r="O57" i="2"/>
  <c r="O69" i="2"/>
  <c r="O49" i="2"/>
  <c r="O73" i="2"/>
  <c r="O21" i="2"/>
  <c r="P21" i="2" s="1"/>
  <c r="Q21" i="2" s="1"/>
  <c r="O63" i="2"/>
  <c r="O51" i="2"/>
  <c r="O68" i="2"/>
  <c r="P68" i="2" s="1"/>
  <c r="Q68" i="2" s="1"/>
  <c r="P30" i="2" l="1"/>
  <c r="Q30" i="2" s="1"/>
  <c r="P54" i="2"/>
  <c r="Q54" i="2" s="1"/>
  <c r="P31" i="2"/>
  <c r="Q31" i="2" s="1"/>
  <c r="P33" i="2"/>
  <c r="Q33" i="2" s="1"/>
  <c r="P80" i="2"/>
  <c r="Q80" i="2" s="1"/>
  <c r="P41" i="2"/>
  <c r="Q41" i="2" s="1"/>
  <c r="P40" i="2"/>
  <c r="Q40" i="2" s="1"/>
  <c r="P63" i="2"/>
  <c r="Q63" i="2" s="1"/>
  <c r="P38" i="2"/>
  <c r="Q38" i="2" s="1"/>
  <c r="P32" i="2"/>
  <c r="Q32" i="2" s="1"/>
  <c r="P36" i="2"/>
  <c r="Q36" i="2" s="1"/>
  <c r="P37" i="2"/>
  <c r="Q37" i="2" s="1"/>
  <c r="P56" i="2"/>
  <c r="Q56" i="2" s="1"/>
  <c r="P59" i="2"/>
  <c r="Q59" i="2" s="1"/>
  <c r="P67" i="2"/>
  <c r="Q67" i="2" s="1"/>
  <c r="P35" i="2"/>
  <c r="Q35" i="2" s="1"/>
  <c r="P50" i="2"/>
  <c r="Q50" i="2" s="1"/>
  <c r="P39" i="2"/>
  <c r="Q39" i="2" s="1"/>
  <c r="P52" i="2"/>
  <c r="Q52" i="2" s="1"/>
  <c r="P71" i="2"/>
  <c r="Q71" i="2" s="1"/>
  <c r="P61" i="2"/>
  <c r="Q61" i="2" s="1"/>
  <c r="P99" i="2"/>
  <c r="Q98" i="2"/>
  <c r="O81" i="2"/>
  <c r="P49" i="2"/>
  <c r="P58" i="2"/>
  <c r="Q58" i="2" s="1"/>
  <c r="P93" i="2"/>
  <c r="Q88" i="2"/>
  <c r="P69" i="2"/>
  <c r="Q69" i="2" s="1"/>
  <c r="P76" i="2"/>
  <c r="Q76" i="2" s="1"/>
  <c r="P66" i="2"/>
  <c r="Q66" i="2" s="1"/>
  <c r="O93" i="2"/>
  <c r="P14" i="2"/>
  <c r="O23" i="2"/>
  <c r="P73" i="2"/>
  <c r="Q73" i="2" s="1"/>
  <c r="O42" i="2"/>
  <c r="P78" i="2"/>
  <c r="Q78" i="2" s="1"/>
  <c r="P60" i="2"/>
  <c r="Q60" i="2" s="1"/>
  <c r="P57" i="2"/>
  <c r="Q57" i="2" s="1"/>
  <c r="P55" i="2"/>
  <c r="Q55" i="2" s="1"/>
  <c r="P74" i="2"/>
  <c r="Q74" i="2" s="1"/>
  <c r="P75" i="2"/>
  <c r="Q75" i="2" s="1"/>
  <c r="P65" i="2"/>
  <c r="Q65" i="2" s="1"/>
  <c r="P70" i="2"/>
  <c r="Q70" i="2" s="1"/>
  <c r="P72" i="2"/>
  <c r="Q72" i="2" s="1"/>
  <c r="P51" i="2"/>
  <c r="Q51" i="2" s="1"/>
  <c r="P64" i="2"/>
  <c r="Q64" i="2" s="1"/>
  <c r="P53" i="2"/>
  <c r="Q53" i="2" s="1"/>
  <c r="P77" i="2"/>
  <c r="Q77" i="2" s="1"/>
  <c r="P42" i="2" l="1"/>
  <c r="P43" i="2" s="1"/>
  <c r="Q14" i="2"/>
  <c r="P23" i="2"/>
  <c r="P24" i="2" s="1"/>
  <c r="Q49" i="2"/>
  <c r="P81" i="2"/>
  <c r="P82" i="2" s="1"/>
</calcChain>
</file>

<file path=xl/sharedStrings.xml><?xml version="1.0" encoding="utf-8"?>
<sst xmlns="http://schemas.openxmlformats.org/spreadsheetml/2006/main" count="231" uniqueCount="218">
  <si>
    <t>Federal Fiscal Year 2022 DSH</t>
  </si>
  <si>
    <t>Private &amp; Community Hospitals</t>
  </si>
  <si>
    <t>IMD (DMH Pays State Share)</t>
  </si>
  <si>
    <t>Public (OU Pays State Share)</t>
  </si>
  <si>
    <t>TOTAL</t>
  </si>
  <si>
    <t>DSH Allocation</t>
  </si>
  <si>
    <t xml:space="preserve">OHCA State Share @ 25.49% </t>
  </si>
  <si>
    <t xml:space="preserve">DMH State Share @ 25.49% </t>
  </si>
  <si>
    <t xml:space="preserve">OU State Share @ 25.49% </t>
  </si>
  <si>
    <t xml:space="preserve">Federal Share @ 74.51% </t>
  </si>
  <si>
    <t>Total Bed for Private and Community Hospitals</t>
  </si>
  <si>
    <t>Total Medicaid Inpatient Days for All Private and Community Hospitals</t>
  </si>
  <si>
    <t>Total Medicaid Inpatient Days for Private and Community Hospitals with &lt; 300 Beds</t>
  </si>
  <si>
    <t>PROVIDER NAME:</t>
  </si>
  <si>
    <t>Licensed Beds</t>
  </si>
  <si>
    <t>OB / GYN</t>
  </si>
  <si>
    <t>OKLAHOMA MEDICAID PROVIDER NUMBER(S)</t>
  </si>
  <si>
    <t>INCLUDED IN THE DATA ON THIS FORM:</t>
  </si>
  <si>
    <t>MEDICARE PROVIDER NUMBER:</t>
  </si>
  <si>
    <t>1.1    Medicaid Inpatient Days</t>
  </si>
  <si>
    <t>1.4    Total Inpatient Days</t>
  </si>
  <si>
    <t>1.5    Medicaid Inpatient Utilization</t>
  </si>
  <si>
    <t>3.8   Total Indigent Care</t>
  </si>
  <si>
    <t>CCR</t>
  </si>
  <si>
    <t>DSH UPL</t>
  </si>
  <si>
    <t>CCR x Hospital Indigent Care = Indigent Care Cost</t>
  </si>
  <si>
    <t>Formula:  Hospital Indigent Care Amount Divided by Sum Total of all Hospital Indigent Care</t>
  </si>
  <si>
    <t xml:space="preserve"> NEW DSH ALLOCATION</t>
  </si>
  <si>
    <t>EXCEEDS UPL</t>
  </si>
  <si>
    <t>Group = Beds &gt; 300</t>
  </si>
  <si>
    <t>HILLCREST MEDICAL CENTER</t>
  </si>
  <si>
    <t>200044210A</t>
  </si>
  <si>
    <t>INTEGRIS BAPTIST MEDICAL C</t>
  </si>
  <si>
    <t>100806400C</t>
  </si>
  <si>
    <t>INTEGRIS SOUTHWEST MEDICAL CENTER</t>
  </si>
  <si>
    <t>100700200A</t>
  </si>
  <si>
    <t>MERCY HOSPITAL OKLAHOMA CITY</t>
  </si>
  <si>
    <t>100699390A</t>
  </si>
  <si>
    <t>NORMAN REGIONAL HOSPITAL</t>
  </si>
  <si>
    <t>100700690A</t>
  </si>
  <si>
    <t>SAINT FRANCIS HOSPITAL</t>
  </si>
  <si>
    <t>100699570A</t>
  </si>
  <si>
    <t>SAINT FRANCIS HOSPITAL MUSKOGEE INC</t>
  </si>
  <si>
    <t>200700900A</t>
  </si>
  <si>
    <t>ST ANTHONY HSP</t>
  </si>
  <si>
    <t>100699540A</t>
  </si>
  <si>
    <t>ST JOHN MED CTR</t>
  </si>
  <si>
    <t>100699400A</t>
  </si>
  <si>
    <t>Subtotal Beds for Hospitals &gt; than 300 Beds</t>
  </si>
  <si>
    <t>Percent of Total Medicaid Days for Private &amp; Community Hospitals</t>
  </si>
  <si>
    <t>Count of Hospitals</t>
  </si>
  <si>
    <t xml:space="preserve"> </t>
  </si>
  <si>
    <t>DSH Allocation Allowed</t>
  </si>
  <si>
    <t>Recycled Amount</t>
  </si>
  <si>
    <t>Group = Beds &gt; 100  &lt; 300</t>
  </si>
  <si>
    <t>AHS SOUTHCREST HOSPITAL, LLC</t>
  </si>
  <si>
    <t>200439230A</t>
  </si>
  <si>
    <t>ALLIANCEHEALTH DURANT</t>
  </si>
  <si>
    <t>100696610B</t>
  </si>
  <si>
    <t>ALLIANCEHEALTH PONCA CITY</t>
  </si>
  <si>
    <t>100699420A</t>
  </si>
  <si>
    <t>DUNCAN REGIONAL HOSPITAL</t>
  </si>
  <si>
    <t>100700120A</t>
  </si>
  <si>
    <t>INTEGRIS BASS MEM BAP</t>
  </si>
  <si>
    <t>100699500A</t>
  </si>
  <si>
    <t>INTEGRIS MIAMI HOSPITAL</t>
  </si>
  <si>
    <t>100699440A</t>
  </si>
  <si>
    <t>JANE PHILLIPS EP HSP</t>
  </si>
  <si>
    <t>100699490A</t>
  </si>
  <si>
    <t>MERCY HOSPITAL ADA, INC.</t>
  </si>
  <si>
    <t>200509290A</t>
  </si>
  <si>
    <t>MERCY MEMORIAL HEALTH CTR</t>
  </si>
  <si>
    <t>100262320C</t>
  </si>
  <si>
    <t>SAINT FRANCIS HOSPITAL SOUTH</t>
  </si>
  <si>
    <t>200031310A</t>
  </si>
  <si>
    <t>ST MARY'S REGIONAL MEDICAL CENTER</t>
  </si>
  <si>
    <t>100690020A</t>
  </si>
  <si>
    <t>STILLWATER MEDICAL CENTER</t>
  </si>
  <si>
    <t>100699950A</t>
  </si>
  <si>
    <t>Subtotal Beds for Hospitals &gt;= 100 &lt; 300 Beds</t>
  </si>
  <si>
    <t>Percent of Total Medicaid Days for Private &amp; Community Hospitals with &lt; 300 Beds</t>
  </si>
  <si>
    <t>Group = Beds &lt; 100</t>
  </si>
  <si>
    <t>ADAIR COUNTY HC INC</t>
  </si>
  <si>
    <t>100700030A</t>
  </si>
  <si>
    <t>AHS CLAREMORE REGIONAL HOSPITAL, LLC</t>
  </si>
  <si>
    <t>200435950A</t>
  </si>
  <si>
    <t>AHS HENRYETTA HOSPITAL, LLC</t>
  </si>
  <si>
    <t>200045700C</t>
  </si>
  <si>
    <t>ALLIANCEHEALTH SEMINOLE</t>
  </si>
  <si>
    <t>200196450C</t>
  </si>
  <si>
    <t>ALLIANCEHEALTH WOODWARD</t>
  </si>
  <si>
    <t>200019120A</t>
  </si>
  <si>
    <t>ARBUCKLE MEM HSP</t>
  </si>
  <si>
    <t>100700790A</t>
  </si>
  <si>
    <t>ATOKA COUNTY HEALTHCARE AUTHORITY</t>
  </si>
  <si>
    <t>100262850D</t>
  </si>
  <si>
    <t>BAILEY MEDICAL CENTER LLC</t>
  </si>
  <si>
    <t>200102450A</t>
  </si>
  <si>
    <t>BLACKWELL REGIONAL HOSPITAL</t>
  </si>
  <si>
    <t>200668710A</t>
  </si>
  <si>
    <t>CLINTON HMA LLC</t>
  </si>
  <si>
    <t>100700010G</t>
  </si>
  <si>
    <t>DRUMRIGHT COMMUNITY HOSPITAL LLC</t>
  </si>
  <si>
    <t>200910710B</t>
  </si>
  <si>
    <t>EASTERN OKLAHOMA MEDICAL CENTER</t>
  </si>
  <si>
    <t>100700730A</t>
  </si>
  <si>
    <t>GREAT PLAINS REGIONAL MEDICAL CENTER</t>
  </si>
  <si>
    <t>100699410A</t>
  </si>
  <si>
    <t>HASKELL REGIONAL HOSPITAL INC.</t>
  </si>
  <si>
    <t>200925590A</t>
  </si>
  <si>
    <t>HILLCREST HOSPITAL CUSHING</t>
  </si>
  <si>
    <t>200044190A</t>
  </si>
  <si>
    <t>HILLCREST HOSPITAL PRYOR</t>
  </si>
  <si>
    <t>200735850A</t>
  </si>
  <si>
    <t>INTEGRIS CANADIAN VALLEY HOSPITAL</t>
  </si>
  <si>
    <t>100700610A</t>
  </si>
  <si>
    <t>INTEGRIS GROVE HOSPITAL</t>
  </si>
  <si>
    <t>100699700A</t>
  </si>
  <si>
    <t>MERCY HEALTH LOVE COUNTY</t>
  </si>
  <si>
    <t>100699960A</t>
  </si>
  <si>
    <t>MERCY HOSPITAL HEALDTON INC</t>
  </si>
  <si>
    <t>200226190A</t>
  </si>
  <si>
    <t>MERCY HOSPITAL KINGFISHER, INC</t>
  </si>
  <si>
    <t>200521810B</t>
  </si>
  <si>
    <t>MERCY HOSPITAL LOGAN COUNTY</t>
  </si>
  <si>
    <t>200425410C</t>
  </si>
  <si>
    <t>MERCY HOSPITAL TISHOMINGO</t>
  </si>
  <si>
    <t>200318440B</t>
  </si>
  <si>
    <t>MERCY HOSPITAL WATONGA INC</t>
  </si>
  <si>
    <t>200490030A</t>
  </si>
  <si>
    <t>NORTHEASTERN HEALTH SYSTEM</t>
  </si>
  <si>
    <t>100700680A</t>
  </si>
  <si>
    <t>SEILING MUNICIPAL HOSPITAL</t>
  </si>
  <si>
    <t>100700450A</t>
  </si>
  <si>
    <t>SEQUOYAH COUNTY CITY OF SALLISAW HOSPITAL AUTHORIT</t>
  </si>
  <si>
    <t>100700190A</t>
  </si>
  <si>
    <t>ST JOHN OWASSO</t>
  </si>
  <si>
    <t>200106410A</t>
  </si>
  <si>
    <t>STILLWATER MEDICAL - PERRY</t>
  </si>
  <si>
    <t>200417790W</t>
  </si>
  <si>
    <t>SURGICAL HOSPITAL OF OKLAHOMA LLC</t>
  </si>
  <si>
    <t>100700530A</t>
  </si>
  <si>
    <t>WEATHERFORD HOSPITAL AUTHORITY</t>
  </si>
  <si>
    <t>100699870E</t>
  </si>
  <si>
    <t>Subtotal Beds for Hospitals &lt; 100 Beds</t>
  </si>
  <si>
    <t>IMD</t>
  </si>
  <si>
    <t>CARL ALBERT COMM MHC</t>
  </si>
  <si>
    <t>100700640C</t>
  </si>
  <si>
    <t>GRIFFIN MEMORIAL HOSPITAL</t>
  </si>
  <si>
    <t>100690030B</t>
  </si>
  <si>
    <t>JIM TALIAFERRO MHC</t>
  </si>
  <si>
    <t>100700660B</t>
  </si>
  <si>
    <t>NORTHWEST CENTER FOR BEHAVIORAL HEALTH</t>
  </si>
  <si>
    <t>100704080B</t>
  </si>
  <si>
    <t>TULSA CENTER FOR BEHAVIORAL HEALTH</t>
  </si>
  <si>
    <t>100707460F</t>
  </si>
  <si>
    <t>Public</t>
  </si>
  <si>
    <t>OU MEDICINE</t>
  </si>
  <si>
    <t>200752850A</t>
  </si>
  <si>
    <t>37-4006</t>
  </si>
  <si>
    <t>37-4000</t>
  </si>
  <si>
    <t>37-4008</t>
  </si>
  <si>
    <t>37-4001</t>
  </si>
  <si>
    <t>37-4026</t>
  </si>
  <si>
    <t>37-0093</t>
  </si>
  <si>
    <t>37-0178</t>
  </si>
  <si>
    <t>37-0039</t>
  </si>
  <si>
    <t>37-0183</t>
  </si>
  <si>
    <t>37-0229</t>
  </si>
  <si>
    <t>37-0002</t>
  </si>
  <si>
    <t>37-1328</t>
  </si>
  <si>
    <t>37-0228</t>
  </si>
  <si>
    <t>37-0030</t>
  </si>
  <si>
    <t>37-0029</t>
  </si>
  <si>
    <t>37-1331</t>
  </si>
  <si>
    <t>37-1337</t>
  </si>
  <si>
    <t>37-0019</t>
  </si>
  <si>
    <t>37-1335</t>
  </si>
  <si>
    <t>37-0099</t>
  </si>
  <si>
    <t>37-0015</t>
  </si>
  <si>
    <t>37-0211</t>
  </si>
  <si>
    <t>37-0113</t>
  </si>
  <si>
    <t>37-1306</t>
  </si>
  <si>
    <t>37-1310</t>
  </si>
  <si>
    <t>37-0020</t>
  </si>
  <si>
    <t>37-1317</t>
  </si>
  <si>
    <t>37-1304</t>
  </si>
  <si>
    <t>37-1302</t>
  </si>
  <si>
    <t>37-0089</t>
  </si>
  <si>
    <t>371332</t>
  </si>
  <si>
    <t>37-0112</t>
  </si>
  <si>
    <t>37-0227</t>
  </si>
  <si>
    <t>37-0139</t>
  </si>
  <si>
    <t>37-0201</t>
  </si>
  <si>
    <t>37-1323</t>
  </si>
  <si>
    <t>37-0202</t>
  </si>
  <si>
    <t>37-0014</t>
  </si>
  <si>
    <t>37-0006</t>
  </si>
  <si>
    <t>37-0023</t>
  </si>
  <si>
    <t>37-0016</t>
  </si>
  <si>
    <t>37-0004</t>
  </si>
  <si>
    <t>37-0018</t>
  </si>
  <si>
    <t>37-0047</t>
  </si>
  <si>
    <t>37-0218</t>
  </si>
  <si>
    <t>37-0026</t>
  </si>
  <si>
    <t>37-0049</t>
  </si>
  <si>
    <t>37-0001, 37T001</t>
  </si>
  <si>
    <t>37-0028</t>
  </si>
  <si>
    <t>37-0106</t>
  </si>
  <si>
    <t>37-0013</t>
  </si>
  <si>
    <t>37-0008</t>
  </si>
  <si>
    <t>37-0091 &amp; 37-T091</t>
  </si>
  <si>
    <t>37-0025 &amp; 37-S025 &amp; 37-T025</t>
  </si>
  <si>
    <t>37-0037</t>
  </si>
  <si>
    <t>37-0114</t>
  </si>
  <si>
    <t>UNITY HEALTH CENTER</t>
  </si>
  <si>
    <t>100740840B</t>
  </si>
  <si>
    <t>37-0149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</si>
</sst>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0_);_(* \(#,##0.0000\);_(* &quot;-&quot;??_);_(@_)"/>
    <numFmt numFmtId="166" formatCode="_(&quot;$&quot;* #,##0_);_(&quot;$&quot;* \(#,##0\);_(&quot;$&quot;* &quot;-&quot;??_);_(@_)"/>
  </numFmts>
  <fonts count="12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8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C0C0C0"/>
        <bgColor rgb="FF000000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7">
    <xf numFmtId="0" fontId="0" fillId="0" borderId="0" xfId="0"/>
    <xf numFmtId="0" fontId="2" fillId="2" borderId="1" xfId="1" applyNumberFormat="1" applyFont="1" applyFill="1" applyBorder="1" applyAlignment="1">
      <alignment horizontal="center" vertical="center"/>
    </xf>
    <xf numFmtId="164" fontId="3" fillId="0" borderId="2" xfId="1" applyNumberFormat="1" applyFont="1" applyFill="1" applyBorder="1" applyAlignment="1">
      <alignment horizontal="right" wrapText="1"/>
    </xf>
    <xf numFmtId="0" fontId="3" fillId="0" borderId="3" xfId="1" applyNumberFormat="1" applyFont="1" applyFill="1" applyBorder="1" applyAlignment="1">
      <alignment horizontal="right" wrapText="1"/>
    </xf>
    <xf numFmtId="0" fontId="4" fillId="0" borderId="0" xfId="1" applyNumberFormat="1" applyFont="1" applyFill="1" applyBorder="1" applyAlignment="1">
      <alignment horizontal="right" wrapText="1"/>
    </xf>
    <xf numFmtId="0" fontId="5" fillId="0" borderId="0" xfId="0" applyFont="1"/>
    <xf numFmtId="0" fontId="3" fillId="0" borderId="4" xfId="1" applyNumberFormat="1" applyFont="1" applyFill="1" applyBorder="1" applyAlignment="1">
      <alignment horizontal="right" wrapText="1"/>
    </xf>
    <xf numFmtId="165" fontId="5" fillId="0" borderId="0" xfId="1" applyNumberFormat="1" applyFont="1"/>
    <xf numFmtId="0" fontId="3" fillId="0" borderId="5" xfId="1" applyNumberFormat="1" applyFont="1" applyFill="1" applyBorder="1" applyAlignment="1">
      <alignment horizontal="right"/>
    </xf>
    <xf numFmtId="44" fontId="6" fillId="0" borderId="6" xfId="2" applyFont="1" applyFill="1" applyBorder="1"/>
    <xf numFmtId="44" fontId="6" fillId="0" borderId="6" xfId="2" applyFont="1" applyBorder="1"/>
    <xf numFmtId="43" fontId="5" fillId="0" borderId="0" xfId="1" applyFont="1" applyBorder="1"/>
    <xf numFmtId="44" fontId="5" fillId="0" borderId="0" xfId="0" applyNumberFormat="1" applyFont="1"/>
    <xf numFmtId="44" fontId="6" fillId="0" borderId="7" xfId="2" applyFont="1" applyFill="1" applyBorder="1"/>
    <xf numFmtId="0" fontId="3" fillId="0" borderId="8" xfId="1" applyNumberFormat="1" applyFont="1" applyFill="1" applyBorder="1" applyAlignment="1">
      <alignment horizontal="right"/>
    </xf>
    <xf numFmtId="44" fontId="6" fillId="2" borderId="6" xfId="2" applyFont="1" applyFill="1" applyBorder="1"/>
    <xf numFmtId="0" fontId="5" fillId="2" borderId="0" xfId="0" applyFont="1" applyFill="1"/>
    <xf numFmtId="43" fontId="5" fillId="0" borderId="0" xfId="1" applyFont="1" applyFill="1" applyBorder="1"/>
    <xf numFmtId="44" fontId="5" fillId="0" borderId="0" xfId="2" applyFont="1"/>
    <xf numFmtId="44" fontId="6" fillId="2" borderId="9" xfId="2" applyFont="1" applyFill="1" applyBorder="1"/>
    <xf numFmtId="0" fontId="3" fillId="0" borderId="10" xfId="1" applyNumberFormat="1" applyFont="1" applyFill="1" applyBorder="1" applyAlignment="1">
      <alignment horizontal="right"/>
    </xf>
    <xf numFmtId="44" fontId="6" fillId="0" borderId="11" xfId="2" applyFont="1" applyBorder="1"/>
    <xf numFmtId="44" fontId="6" fillId="0" borderId="12" xfId="2" applyFont="1" applyFill="1" applyBorder="1"/>
    <xf numFmtId="166" fontId="5" fillId="0" borderId="0" xfId="2" applyNumberFormat="1" applyFont="1"/>
    <xf numFmtId="164" fontId="5" fillId="0" borderId="0" xfId="1" applyNumberFormat="1" applyFont="1"/>
    <xf numFmtId="43" fontId="5" fillId="0" borderId="0" xfId="0" applyNumberFormat="1" applyFont="1"/>
    <xf numFmtId="0" fontId="3" fillId="0" borderId="0" xfId="1" applyNumberFormat="1" applyFont="1" applyFill="1" applyBorder="1" applyAlignment="1">
      <alignment horizontal="left"/>
    </xf>
    <xf numFmtId="164" fontId="6" fillId="0" borderId="0" xfId="1" applyNumberFormat="1" applyFont="1"/>
    <xf numFmtId="0" fontId="7" fillId="0" borderId="0" xfId="0" applyFont="1"/>
    <xf numFmtId="165" fontId="7" fillId="0" borderId="0" xfId="1" applyNumberFormat="1" applyFont="1"/>
    <xf numFmtId="44" fontId="7" fillId="0" borderId="0" xfId="0" applyNumberFormat="1" applyFont="1"/>
    <xf numFmtId="164" fontId="7" fillId="0" borderId="0" xfId="1" applyNumberFormat="1" applyFont="1"/>
    <xf numFmtId="0" fontId="3" fillId="3" borderId="6" xfId="0" applyFont="1" applyFill="1" applyBorder="1" applyAlignment="1">
      <alignment wrapText="1"/>
    </xf>
    <xf numFmtId="164" fontId="3" fillId="3" borderId="6" xfId="1" applyNumberFormat="1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center" wrapText="1"/>
    </xf>
    <xf numFmtId="164" fontId="3" fillId="3" borderId="6" xfId="1" applyNumberFormat="1" applyFont="1" applyFill="1" applyBorder="1" applyAlignment="1">
      <alignment horizontal="left" wrapText="1"/>
    </xf>
    <xf numFmtId="164" fontId="3" fillId="3" borderId="6" xfId="1" applyNumberFormat="1" applyFont="1" applyFill="1" applyBorder="1" applyAlignment="1">
      <alignment wrapText="1"/>
    </xf>
    <xf numFmtId="9" fontId="3" fillId="3" borderId="6" xfId="3" applyFont="1" applyFill="1" applyBorder="1" applyAlignment="1">
      <alignment wrapText="1"/>
    </xf>
    <xf numFmtId="165" fontId="3" fillId="3" borderId="6" xfId="1" applyNumberFormat="1" applyFont="1" applyFill="1" applyBorder="1" applyAlignment="1">
      <alignment horizontal="center" wrapText="1"/>
    </xf>
    <xf numFmtId="0" fontId="8" fillId="0" borderId="0" xfId="0" applyFont="1" applyAlignment="1">
      <alignment wrapText="1"/>
    </xf>
    <xf numFmtId="0" fontId="9" fillId="2" borderId="6" xfId="0" applyFont="1" applyFill="1" applyBorder="1"/>
    <xf numFmtId="164" fontId="10" fillId="2" borderId="6" xfId="1" applyNumberFormat="1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165" fontId="10" fillId="2" borderId="6" xfId="1" applyNumberFormat="1" applyFont="1" applyFill="1" applyBorder="1" applyAlignment="1">
      <alignment horizontal="center"/>
    </xf>
    <xf numFmtId="0" fontId="10" fillId="2" borderId="6" xfId="0" quotePrefix="1" applyFont="1" applyFill="1" applyBorder="1" applyAlignment="1">
      <alignment horizontal="center"/>
    </xf>
    <xf numFmtId="0" fontId="10" fillId="2" borderId="6" xfId="0" applyFont="1" applyFill="1" applyBorder="1"/>
    <xf numFmtId="0" fontId="10" fillId="2" borderId="6" xfId="0" quotePrefix="1" applyFont="1" applyFill="1" applyBorder="1"/>
    <xf numFmtId="0" fontId="10" fillId="0" borderId="0" xfId="0" applyFont="1"/>
    <xf numFmtId="0" fontId="11" fillId="0" borderId="6" xfId="0" applyFont="1" applyBorder="1" applyAlignment="1">
      <alignment horizontal="left" vertical="center"/>
    </xf>
    <xf numFmtId="0" fontId="11" fillId="0" borderId="6" xfId="0" applyFont="1" applyBorder="1" applyAlignment="1">
      <alignment horizontal="right" vertical="center"/>
    </xf>
    <xf numFmtId="164" fontId="11" fillId="0" borderId="6" xfId="1" applyNumberFormat="1" applyFont="1" applyFill="1" applyBorder="1" applyAlignment="1">
      <alignment horizontal="right" vertical="center"/>
    </xf>
    <xf numFmtId="10" fontId="5" fillId="0" borderId="6" xfId="3" applyNumberFormat="1" applyFont="1" applyFill="1" applyBorder="1" applyAlignment="1">
      <alignment horizontal="right"/>
    </xf>
    <xf numFmtId="44" fontId="11" fillId="0" borderId="6" xfId="2" applyFont="1" applyFill="1" applyBorder="1" applyAlignment="1">
      <alignment horizontal="right" vertical="center"/>
    </xf>
    <xf numFmtId="165" fontId="11" fillId="0" borderId="6" xfId="1" applyNumberFormat="1" applyFont="1" applyFill="1" applyBorder="1" applyAlignment="1">
      <alignment horizontal="right" vertical="center"/>
    </xf>
    <xf numFmtId="44" fontId="5" fillId="0" borderId="6" xfId="2" applyFont="1" applyFill="1" applyBorder="1" applyAlignment="1">
      <alignment horizontal="right"/>
    </xf>
    <xf numFmtId="10" fontId="7" fillId="0" borderId="6" xfId="3" applyNumberFormat="1" applyFont="1" applyBorder="1"/>
    <xf numFmtId="44" fontId="7" fillId="0" borderId="6" xfId="2" applyFont="1" applyBorder="1"/>
    <xf numFmtId="0" fontId="7" fillId="0" borderId="6" xfId="0" applyFont="1" applyBorder="1"/>
    <xf numFmtId="0" fontId="6" fillId="0" borderId="0" xfId="0" applyFont="1"/>
    <xf numFmtId="165" fontId="6" fillId="0" borderId="0" xfId="1" applyNumberFormat="1" applyFont="1"/>
    <xf numFmtId="44" fontId="6" fillId="0" borderId="0" xfId="2" applyFont="1"/>
    <xf numFmtId="10" fontId="6" fillId="0" borderId="0" xfId="3" applyNumberFormat="1" applyFont="1"/>
    <xf numFmtId="44" fontId="6" fillId="0" borderId="0" xfId="1" applyNumberFormat="1" applyFont="1"/>
    <xf numFmtId="164" fontId="7" fillId="0" borderId="0" xfId="0" applyNumberFormat="1" applyFont="1"/>
    <xf numFmtId="164" fontId="6" fillId="0" borderId="0" xfId="1" applyNumberFormat="1" applyFont="1" applyFill="1"/>
    <xf numFmtId="43" fontId="7" fillId="0" borderId="0" xfId="0" applyNumberFormat="1" applyFont="1"/>
    <xf numFmtId="164" fontId="9" fillId="0" borderId="0" xfId="1" applyNumberFormat="1" applyFont="1" applyFill="1"/>
    <xf numFmtId="164" fontId="10" fillId="2" borderId="6" xfId="1" applyNumberFormat="1" applyFont="1" applyFill="1" applyBorder="1"/>
    <xf numFmtId="165" fontId="10" fillId="2" borderId="6" xfId="1" applyNumberFormat="1" applyFont="1" applyFill="1" applyBorder="1"/>
    <xf numFmtId="43" fontId="5" fillId="0" borderId="6" xfId="0" applyNumberFormat="1" applyFont="1" applyBorder="1" applyAlignment="1">
      <alignment horizontal="right"/>
    </xf>
    <xf numFmtId="0" fontId="11" fillId="0" borderId="9" xfId="0" applyFont="1" applyBorder="1" applyAlignment="1">
      <alignment horizontal="left" vertical="center"/>
    </xf>
    <xf numFmtId="164" fontId="9" fillId="0" borderId="0" xfId="1" applyNumberFormat="1" applyFont="1"/>
    <xf numFmtId="10" fontId="6" fillId="0" borderId="0" xfId="2" applyNumberFormat="1" applyFont="1"/>
    <xf numFmtId="164" fontId="6" fillId="0" borderId="0" xfId="0" applyNumberFormat="1" applyFont="1"/>
    <xf numFmtId="10" fontId="6" fillId="0" borderId="0" xfId="0" applyNumberFormat="1" applyFont="1"/>
    <xf numFmtId="44" fontId="6" fillId="0" borderId="0" xfId="0" applyNumberFormat="1" applyFont="1"/>
    <xf numFmtId="0" fontId="11" fillId="0" borderId="6" xfId="0" applyFont="1" applyFill="1" applyBorder="1" applyAlignment="1">
      <alignment horizontal="left" vertic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4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eus\SYS\Dept\EFI\Shared\Projects\Forecaster\Hospital%20Files\330203v7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eus\SYS\Shared\Projects\State%20Assoc%20Clients\2005\Templates\Medicare%20Margins\STATE%20Medicare%20Margins%206_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eus\SYS\DOCUME~1\KKRAWIEC\LOCALS~1\Temp\Temporary%20Directory%201%20for%20HURT%20Analysis%209.0.zip\MA%20Rate%20Growth%201997-20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2022%20DSH%20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tents"/>
      <sheetName val="Ref Data"/>
      <sheetName val="Raw Data"/>
      <sheetName val="Hospital Facility Data"/>
      <sheetName val="CAH Data"/>
      <sheetName val="Post-Acute Care Data"/>
      <sheetName val="Hospital Trends"/>
      <sheetName val="Post-Acute Trends"/>
      <sheetName val="CAH Trends"/>
      <sheetName val="GME Residents"/>
      <sheetName val="CAH-PPS Factors"/>
      <sheetName val="CAH Inpatient"/>
      <sheetName val="CAH Outpatient"/>
      <sheetName val="GME Cap Increase"/>
      <sheetName val="Hospital Medicare Data"/>
      <sheetName val="SNF Medicare Data"/>
      <sheetName val="Inliers"/>
      <sheetName val="Outliers"/>
      <sheetName val="IME"/>
      <sheetName val="DSH"/>
      <sheetName val="Capital Inliers"/>
      <sheetName val="Capital Outliers"/>
      <sheetName val="SCH MDH"/>
      <sheetName val="DME"/>
      <sheetName val="BadDebt"/>
      <sheetName val="Psych"/>
      <sheetName val="Rehab"/>
      <sheetName val="Outpatient"/>
      <sheetName val="Fee Based"/>
      <sheetName val="Ambulance"/>
      <sheetName val="RHC"/>
      <sheetName val="SNF"/>
      <sheetName val="Swingbeds-PPS"/>
      <sheetName val="HomeHealth"/>
      <sheetName val="Network"/>
      <sheetName val="PPS Summary"/>
      <sheetName val="CAH Summary"/>
      <sheetName val="Appendix A"/>
      <sheetName val="Appendix 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tents"/>
      <sheetName val="Hospital_List"/>
      <sheetName val="Hospital_Services"/>
      <sheetName val="Hospital_Rpt"/>
      <sheetName val="Hospital_Details"/>
      <sheetName val="State_Rpt"/>
      <sheetName val="State_Distribution"/>
      <sheetName val="Custom_Groups"/>
      <sheetName val="Custom_Totals"/>
      <sheetName val="Custom_Rpt1"/>
      <sheetName val="Custom_Rpt2"/>
      <sheetName val="Custom_Rpt3"/>
      <sheetName val="Custom_Rpt4"/>
      <sheetName val="Hospital_Data"/>
      <sheetName val="Margin Data"/>
      <sheetName val="Cost Report Data"/>
    </sheetNames>
    <sheetDataSet>
      <sheetData sheetId="0"/>
      <sheetData sheetId="1"/>
      <sheetData sheetId="2"/>
      <sheetData sheetId="3" refreshError="1"/>
      <sheetData sheetId="4" refreshError="1"/>
      <sheetData sheetId="5" refreshError="1">
        <row r="13">
          <cell r="A13" t="str">
            <v xml:space="preserve">     Revenues</v>
          </cell>
          <cell r="B13" t="str">
            <v>TOT_REV</v>
          </cell>
          <cell r="C13" t="str">
            <v>INP_REV+OUT_REV+GME_REV+ SUB_I_REV+ SUB_II_REV+ SNF_REV+ HHA_REV</v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L13" t="e">
            <v>#VALUE!</v>
          </cell>
          <cell r="M13" t="e">
            <v>#VALUE!</v>
          </cell>
          <cell r="N13" t="e">
            <v>#VALUE!</v>
          </cell>
          <cell r="O13" t="e">
            <v>#VALUE!</v>
          </cell>
          <cell r="P13" t="e">
            <v>#VALUE!</v>
          </cell>
          <cell r="Q13" t="e">
            <v>#VALUE!</v>
          </cell>
          <cell r="R13" t="e">
            <v>#VALUE!</v>
          </cell>
        </row>
        <row r="14">
          <cell r="A14" t="str">
            <v xml:space="preserve">    Costs</v>
          </cell>
          <cell r="B14" t="str">
            <v>TOT_COST</v>
          </cell>
          <cell r="C14" t="str">
            <v>INP_COST+ OUT_COST+ GME_COST+ SUB_I_COST+ SUB_II_COST+ SNF_COST+ HHA_COST</v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L14" t="e">
            <v>#VALUE!</v>
          </cell>
          <cell r="M14" t="e">
            <v>#VALUE!</v>
          </cell>
          <cell r="N14" t="e">
            <v>#VALUE!</v>
          </cell>
          <cell r="O14" t="e">
            <v>#VALUE!</v>
          </cell>
          <cell r="P14" t="e">
            <v>#VALUE!</v>
          </cell>
          <cell r="Q14" t="e">
            <v>#VALUE!</v>
          </cell>
          <cell r="R14" t="e">
            <v>#VALUE!</v>
          </cell>
        </row>
        <row r="15">
          <cell r="A15" t="str">
            <v xml:space="preserve">    Gains/(Losses)</v>
          </cell>
          <cell r="B15" t="str">
            <v>TOT_GL</v>
          </cell>
          <cell r="C15" t="str">
            <v>TOT_REV - TOT_COST</v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L15" t="e">
            <v>#VALUE!</v>
          </cell>
          <cell r="M15" t="e">
            <v>#VALUE!</v>
          </cell>
          <cell r="N15" t="e">
            <v>#VALUE!</v>
          </cell>
          <cell r="O15" t="e">
            <v>#VALUE!</v>
          </cell>
          <cell r="P15" t="e">
            <v>#VALUE!</v>
          </cell>
          <cell r="Q15" t="e">
            <v>#VALUE!</v>
          </cell>
          <cell r="R15" t="e">
            <v>#VALUE!</v>
          </cell>
        </row>
        <row r="19">
          <cell r="A19" t="str">
            <v>Total Inpatient Revenue</v>
          </cell>
          <cell r="B19" t="str">
            <v>INP_REV</v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L19" t="str">
            <v/>
          </cell>
          <cell r="M19" t="str">
            <v/>
          </cell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  <cell r="R19" t="str">
            <v/>
          </cell>
        </row>
        <row r="22">
          <cell r="A22" t="str">
            <v>Total Payments (Lines 8-15)</v>
          </cell>
          <cell r="B22" t="str">
            <v>F1833</v>
          </cell>
          <cell r="C22" t="str">
            <v>Worksheet E, Pt A Column 1, Line 16</v>
          </cell>
          <cell r="D22" t="str">
            <v>No Data</v>
          </cell>
          <cell r="E22" t="str">
            <v>No Data</v>
          </cell>
          <cell r="F22" t="str">
            <v>No Data</v>
          </cell>
          <cell r="G22" t="str">
            <v>No Data</v>
          </cell>
          <cell r="H22" t="str">
            <v>No Data</v>
          </cell>
          <cell r="I22" t="str">
            <v>No Data</v>
          </cell>
          <cell r="J22" t="str">
            <v>No Data</v>
          </cell>
          <cell r="L22" t="str">
            <v>No Data</v>
          </cell>
          <cell r="M22" t="str">
            <v>No Data</v>
          </cell>
          <cell r="N22" t="str">
            <v>No Data</v>
          </cell>
          <cell r="O22" t="str">
            <v>No Data</v>
          </cell>
          <cell r="P22" t="str">
            <v>No Data</v>
          </cell>
          <cell r="Q22" t="str">
            <v>No Data</v>
          </cell>
          <cell r="R22" t="str">
            <v>No Data</v>
          </cell>
        </row>
        <row r="23">
          <cell r="A23" t="str">
            <v>Direct GME Payment</v>
          </cell>
          <cell r="B23" t="str">
            <v>F1828</v>
          </cell>
          <cell r="C23" t="str">
            <v>Worksheet E, Pt A Column 1, Line 11</v>
          </cell>
          <cell r="D23" t="str">
            <v>No Data</v>
          </cell>
          <cell r="E23" t="str">
            <v>No Data</v>
          </cell>
          <cell r="F23" t="str">
            <v>No Data</v>
          </cell>
          <cell r="G23" t="str">
            <v>No Data</v>
          </cell>
          <cell r="H23" t="str">
            <v>No Data</v>
          </cell>
          <cell r="I23" t="str">
            <v>No Data</v>
          </cell>
          <cell r="J23" t="str">
            <v>No Data</v>
          </cell>
          <cell r="L23" t="str">
            <v>No Data</v>
          </cell>
          <cell r="M23" t="str">
            <v>No Data</v>
          </cell>
          <cell r="N23" t="str">
            <v>No Data</v>
          </cell>
          <cell r="O23" t="str">
            <v>No Data</v>
          </cell>
          <cell r="P23" t="str">
            <v>No Data</v>
          </cell>
          <cell r="Q23" t="str">
            <v>No Data</v>
          </cell>
          <cell r="R23" t="str">
            <v>No Data</v>
          </cell>
        </row>
        <row r="24">
          <cell r="A24" t="str">
            <v>Reimbursable Bad Debt</v>
          </cell>
          <cell r="B24" t="str">
            <v>F1838</v>
          </cell>
          <cell r="C24" t="str">
            <v>Worksheet E, Pt A Column 1, Line 21</v>
          </cell>
          <cell r="D24" t="str">
            <v>No Data</v>
          </cell>
          <cell r="E24" t="str">
            <v>No Data</v>
          </cell>
          <cell r="F24" t="str">
            <v>No Data</v>
          </cell>
          <cell r="G24" t="str">
            <v>No Data</v>
          </cell>
          <cell r="H24" t="str">
            <v>No Data</v>
          </cell>
          <cell r="I24" t="str">
            <v>No Data</v>
          </cell>
          <cell r="J24" t="str">
            <v>No Data</v>
          </cell>
          <cell r="L24" t="str">
            <v>No Data</v>
          </cell>
          <cell r="M24" t="str">
            <v>No Data</v>
          </cell>
          <cell r="N24" t="str">
            <v>No Data</v>
          </cell>
          <cell r="O24" t="str">
            <v>No Data</v>
          </cell>
          <cell r="P24" t="str">
            <v>No Data</v>
          </cell>
          <cell r="Q24" t="str">
            <v>No Data</v>
          </cell>
          <cell r="R24" t="str">
            <v>No Data</v>
          </cell>
        </row>
        <row r="25">
          <cell r="A25" t="str">
            <v>Reimbursable Bad Debt Adjustment</v>
          </cell>
          <cell r="B25" t="str">
            <v>F1838A</v>
          </cell>
          <cell r="C25" t="str">
            <v>Worksheet E, Pt A Column 1, Line 21.01</v>
          </cell>
          <cell r="D25" t="str">
            <v>No Data</v>
          </cell>
          <cell r="E25" t="str">
            <v>No Data</v>
          </cell>
          <cell r="F25" t="str">
            <v>No Data</v>
          </cell>
          <cell r="G25" t="str">
            <v>No Data</v>
          </cell>
          <cell r="H25" t="str">
            <v>No Data</v>
          </cell>
          <cell r="I25" t="str">
            <v>No Data</v>
          </cell>
          <cell r="J25" t="str">
            <v>No Data</v>
          </cell>
          <cell r="L25" t="str">
            <v>No Data</v>
          </cell>
          <cell r="M25" t="str">
            <v>No Data</v>
          </cell>
          <cell r="N25" t="str">
            <v>No Data</v>
          </cell>
          <cell r="O25" t="str">
            <v>No Data</v>
          </cell>
          <cell r="P25" t="str">
            <v>No Data</v>
          </cell>
          <cell r="Q25" t="str">
            <v>No Data</v>
          </cell>
          <cell r="R25" t="str">
            <v>No Data</v>
          </cell>
        </row>
        <row r="26">
          <cell r="A26" t="str">
            <v>Payment for Inpatient Program Capital</v>
          </cell>
          <cell r="B26" t="str">
            <v>F1826</v>
          </cell>
          <cell r="C26" t="str">
            <v>Worksheet E, Pt A Column 1, Line 9</v>
          </cell>
          <cell r="D26" t="str">
            <v>No Data</v>
          </cell>
          <cell r="E26" t="str">
            <v>No Data</v>
          </cell>
          <cell r="F26" t="str">
            <v>No Data</v>
          </cell>
          <cell r="G26" t="str">
            <v>No Data</v>
          </cell>
          <cell r="H26" t="str">
            <v>No Data</v>
          </cell>
          <cell r="I26" t="str">
            <v>No Data</v>
          </cell>
          <cell r="J26" t="str">
            <v>No Data</v>
          </cell>
          <cell r="L26" t="str">
            <v>No Data</v>
          </cell>
          <cell r="M26" t="str">
            <v>No Data</v>
          </cell>
          <cell r="N26" t="str">
            <v>No Data</v>
          </cell>
          <cell r="O26" t="str">
            <v>No Data</v>
          </cell>
          <cell r="P26" t="str">
            <v>No Data</v>
          </cell>
          <cell r="Q26" t="str">
            <v>No Data</v>
          </cell>
          <cell r="R26" t="str">
            <v>No Data</v>
          </cell>
        </row>
        <row r="28">
          <cell r="A28" t="str">
            <v>Managed Care IME Payment</v>
          </cell>
          <cell r="B28" t="str">
            <v>FORMULA_T</v>
          </cell>
          <cell r="C28" t="str">
            <v>( [SIM_MC_PMTS] / [INLIER_SIM_MC_PMTS] ) * F_1820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32">
          <cell r="A32" t="str">
            <v>Cost of covered services</v>
          </cell>
          <cell r="B32" t="str">
            <v>H635</v>
          </cell>
          <cell r="C32" t="str">
            <v>Worksheet E-3, Part II Column 1 , Line 19</v>
          </cell>
          <cell r="D32" t="str">
            <v>No Data</v>
          </cell>
          <cell r="E32" t="str">
            <v>No Data</v>
          </cell>
          <cell r="F32" t="str">
            <v>No Data</v>
          </cell>
          <cell r="G32" t="str">
            <v>No Data</v>
          </cell>
          <cell r="H32" t="str">
            <v>No Data</v>
          </cell>
          <cell r="I32" t="str">
            <v>No Data</v>
          </cell>
          <cell r="J32" t="str">
            <v>No Data</v>
          </cell>
          <cell r="L32" t="str">
            <v>No Data</v>
          </cell>
          <cell r="M32" t="str">
            <v>No Data</v>
          </cell>
          <cell r="N32" t="str">
            <v>No Data</v>
          </cell>
          <cell r="O32" t="str">
            <v>No Data</v>
          </cell>
          <cell r="P32" t="str">
            <v>No Data</v>
          </cell>
          <cell r="Q32" t="str">
            <v>No Data</v>
          </cell>
          <cell r="R32" t="str">
            <v>No Data</v>
          </cell>
        </row>
        <row r="35">
          <cell r="A35" t="str">
            <v>Total Inpatient Cost</v>
          </cell>
          <cell r="B35" t="str">
            <v>INP_COST</v>
          </cell>
          <cell r="D35" t="str">
            <v>No Data</v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L35" t="str">
            <v>No Data</v>
          </cell>
          <cell r="M35" t="e">
            <v>#VALUE!</v>
          </cell>
          <cell r="N35" t="e">
            <v>#VALUE!</v>
          </cell>
          <cell r="O35" t="e">
            <v>#VALUE!</v>
          </cell>
          <cell r="P35" t="e">
            <v>#VALUE!</v>
          </cell>
          <cell r="Q35" t="e">
            <v>#VALUE!</v>
          </cell>
          <cell r="R35" t="e">
            <v>#VALUE!</v>
          </cell>
        </row>
        <row r="38">
          <cell r="A38" t="str">
            <v>Total Medicare IP Operating Costs Incl. Pass Throughs</v>
          </cell>
          <cell r="B38" t="str">
            <v>F949</v>
          </cell>
          <cell r="C38" t="str">
            <v>Worksheet D-1, Pt II Column 1, Line 49</v>
          </cell>
          <cell r="D38" t="str">
            <v>No Data</v>
          </cell>
          <cell r="E38" t="str">
            <v>No Data</v>
          </cell>
          <cell r="F38" t="str">
            <v>No Data</v>
          </cell>
          <cell r="G38" t="str">
            <v>No Data</v>
          </cell>
          <cell r="H38" t="str">
            <v>No Data</v>
          </cell>
          <cell r="I38" t="str">
            <v>No Data</v>
          </cell>
          <cell r="J38" t="str">
            <v>No Data</v>
          </cell>
          <cell r="L38" t="str">
            <v>No Data</v>
          </cell>
          <cell r="M38" t="str">
            <v>No Data</v>
          </cell>
          <cell r="N38" t="str">
            <v>No Data</v>
          </cell>
          <cell r="O38" t="str">
            <v>No Data</v>
          </cell>
          <cell r="P38" t="str">
            <v>No Data</v>
          </cell>
          <cell r="Q38" t="str">
            <v>No Data</v>
          </cell>
          <cell r="R38" t="str">
            <v>No Data</v>
          </cell>
        </row>
        <row r="39">
          <cell r="A39" t="str">
            <v>Net Organ Acquisition Cost-kidney</v>
          </cell>
          <cell r="B39" t="str">
            <v>H65</v>
          </cell>
          <cell r="C39" t="str">
            <v>Worksheet D-6, Part III Column 1, Line 61-kidney</v>
          </cell>
          <cell r="D39" t="str">
            <v>No Data</v>
          </cell>
          <cell r="E39" t="str">
            <v>No Data</v>
          </cell>
          <cell r="F39" t="str">
            <v>No Data</v>
          </cell>
          <cell r="G39" t="str">
            <v>No Data</v>
          </cell>
          <cell r="H39" t="str">
            <v>No Data</v>
          </cell>
          <cell r="I39" t="str">
            <v>No Data</v>
          </cell>
          <cell r="J39" t="str">
            <v>No Data</v>
          </cell>
          <cell r="L39" t="str">
            <v>No Data</v>
          </cell>
          <cell r="M39" t="str">
            <v>No Data</v>
          </cell>
          <cell r="N39" t="str">
            <v>No Data</v>
          </cell>
          <cell r="O39" t="str">
            <v>No Data</v>
          </cell>
          <cell r="P39" t="str">
            <v>No Data</v>
          </cell>
          <cell r="Q39" t="str">
            <v>No Data</v>
          </cell>
          <cell r="R39" t="str">
            <v>No Data</v>
          </cell>
        </row>
        <row r="40">
          <cell r="A40" t="str">
            <v>Net Organ Acquisition Cost-heart</v>
          </cell>
          <cell r="B40" t="str">
            <v>H66</v>
          </cell>
          <cell r="C40" t="str">
            <v>Worksheet D-6, Part III Column 1, Line 61-heart</v>
          </cell>
          <cell r="D40" t="str">
            <v>No Data</v>
          </cell>
          <cell r="E40" t="str">
            <v>No Data</v>
          </cell>
          <cell r="F40" t="str">
            <v>No Data</v>
          </cell>
          <cell r="G40" t="str">
            <v>No Data</v>
          </cell>
          <cell r="H40" t="str">
            <v>No Data</v>
          </cell>
          <cell r="I40" t="str">
            <v>No Data</v>
          </cell>
          <cell r="J40" t="str">
            <v>No Data</v>
          </cell>
          <cell r="L40" t="str">
            <v>No Data</v>
          </cell>
          <cell r="M40" t="str">
            <v>No Data</v>
          </cell>
          <cell r="N40" t="str">
            <v>No Data</v>
          </cell>
          <cell r="O40" t="str">
            <v>No Data</v>
          </cell>
          <cell r="P40" t="str">
            <v>No Data</v>
          </cell>
          <cell r="Q40" t="str">
            <v>No Data</v>
          </cell>
          <cell r="R40" t="str">
            <v>No Data</v>
          </cell>
        </row>
        <row r="41">
          <cell r="A41" t="str">
            <v>Net Organ Acquisition Cost-liver</v>
          </cell>
          <cell r="B41" t="str">
            <v>H67</v>
          </cell>
          <cell r="C41" t="str">
            <v>Worksheet D-6, Part III Column 1, Line 61-liver</v>
          </cell>
          <cell r="D41" t="str">
            <v>No Data</v>
          </cell>
          <cell r="E41" t="str">
            <v>No Data</v>
          </cell>
          <cell r="F41" t="str">
            <v>No Data</v>
          </cell>
          <cell r="G41" t="str">
            <v>No Data</v>
          </cell>
          <cell r="H41" t="str">
            <v>No Data</v>
          </cell>
          <cell r="I41" t="str">
            <v>No Data</v>
          </cell>
          <cell r="J41" t="str">
            <v>No Data</v>
          </cell>
          <cell r="L41" t="str">
            <v>No Data</v>
          </cell>
          <cell r="M41" t="str">
            <v>No Data</v>
          </cell>
          <cell r="N41" t="str">
            <v>No Data</v>
          </cell>
          <cell r="O41" t="str">
            <v>No Data</v>
          </cell>
          <cell r="P41" t="str">
            <v>No Data</v>
          </cell>
          <cell r="Q41" t="str">
            <v>No Data</v>
          </cell>
          <cell r="R41" t="str">
            <v>No Data</v>
          </cell>
        </row>
        <row r="42">
          <cell r="A42" t="str">
            <v>Net Organ Acquisition Cost-lung</v>
          </cell>
          <cell r="B42" t="str">
            <v>H68</v>
          </cell>
          <cell r="C42" t="str">
            <v>Worksheet D-6, Part III Column 1, Line 61-lung</v>
          </cell>
          <cell r="D42" t="str">
            <v>No Data</v>
          </cell>
          <cell r="E42" t="str">
            <v>No Data</v>
          </cell>
          <cell r="F42" t="str">
            <v>No Data</v>
          </cell>
          <cell r="G42" t="str">
            <v>No Data</v>
          </cell>
          <cell r="H42" t="str">
            <v>No Data</v>
          </cell>
          <cell r="I42" t="str">
            <v>No Data</v>
          </cell>
          <cell r="J42" t="str">
            <v>No Data</v>
          </cell>
          <cell r="L42" t="str">
            <v>No Data</v>
          </cell>
          <cell r="M42" t="str">
            <v>No Data</v>
          </cell>
          <cell r="N42" t="str">
            <v>No Data</v>
          </cell>
          <cell r="O42" t="str">
            <v>No Data</v>
          </cell>
          <cell r="P42" t="str">
            <v>No Data</v>
          </cell>
          <cell r="Q42" t="str">
            <v>No Data</v>
          </cell>
          <cell r="R42" t="str">
            <v>No Data</v>
          </cell>
        </row>
        <row r="50">
          <cell r="A50" t="str">
            <v>Inpatient Gain/Loss</v>
          </cell>
          <cell r="B50" t="str">
            <v>INP_GL</v>
          </cell>
          <cell r="C50" t="str">
            <v>[INP_REV]-[IP_COST]</v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L50" t="e">
            <v>#VALUE!</v>
          </cell>
          <cell r="M50" t="e">
            <v>#VALUE!</v>
          </cell>
          <cell r="N50" t="e">
            <v>#VALUE!</v>
          </cell>
          <cell r="O50" t="e">
            <v>#VALUE!</v>
          </cell>
          <cell r="P50" t="e">
            <v>#VALUE!</v>
          </cell>
          <cell r="Q50" t="e">
            <v>#VALUE!</v>
          </cell>
          <cell r="R50" t="e">
            <v>#VALUE!</v>
          </cell>
        </row>
        <row r="55">
          <cell r="A55" t="str">
            <v xml:space="preserve">Total Outpatient Revenue </v>
          </cell>
          <cell r="B55" t="str">
            <v>OUT_REV</v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L55" t="e">
            <v>#VALUE!</v>
          </cell>
          <cell r="M55" t="e">
            <v>#VALUE!</v>
          </cell>
          <cell r="N55" t="e">
            <v>#VALUE!</v>
          </cell>
          <cell r="O55" t="e">
            <v>#VALUE!</v>
          </cell>
          <cell r="P55" t="e">
            <v>#VALUE!</v>
          </cell>
          <cell r="Q55" t="e">
            <v>#VALUE!</v>
          </cell>
          <cell r="R55" t="e">
            <v>#VALUE!</v>
          </cell>
        </row>
        <row r="61">
          <cell r="A61" t="str">
            <v>Deductibles &amp; Coinsurance (Col. 1.01, Line 20 for CRs beginning on or after 10/01/1997)</v>
          </cell>
          <cell r="B61" t="str">
            <v>F1912</v>
          </cell>
          <cell r="C61" t="str">
            <v>Worksheet E, Pt C Column 1+1.01,Line 15+20</v>
          </cell>
          <cell r="D61" t="str">
            <v>No Data</v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I61" t="str">
            <v/>
          </cell>
          <cell r="J61" t="str">
            <v/>
          </cell>
          <cell r="L61" t="str">
            <v>No Data</v>
          </cell>
        </row>
        <row r="62">
          <cell r="A62" t="str">
            <v>Deductibles &amp; Coinsurance (Col. 1.01, Line 20 for CRs beginning on or after 10/01/1997)</v>
          </cell>
          <cell r="B62" t="str">
            <v>F1917</v>
          </cell>
          <cell r="C62" t="str">
            <v>Worksheet E, Pt D Column 1+1.01,Line 15+20</v>
          </cell>
          <cell r="D62" t="str">
            <v>No Data</v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L62" t="str">
            <v>No Data</v>
          </cell>
        </row>
        <row r="63">
          <cell r="A63" t="str">
            <v>Deductibles &amp; Coinsurance (Col. 1.01, Line 20 for CRs beginning on or after 10/01/1997)</v>
          </cell>
          <cell r="B63" t="str">
            <v>F1922</v>
          </cell>
          <cell r="C63" t="str">
            <v>Worksheet E, Pt E Column 1+1.01,Line 15+20</v>
          </cell>
          <cell r="D63" t="str">
            <v>No Data</v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L63" t="str">
            <v>No Data</v>
          </cell>
        </row>
        <row r="64">
          <cell r="A64" t="str">
            <v>Lesser of Cost or Charges</v>
          </cell>
          <cell r="B64" t="str">
            <v>F1854</v>
          </cell>
          <cell r="C64" t="str">
            <v>Worksheet E, Pt B Column 1, Line 17</v>
          </cell>
          <cell r="D64" t="str">
            <v>No Data</v>
          </cell>
          <cell r="E64" t="str">
            <v>No Data</v>
          </cell>
          <cell r="F64" t="str">
            <v>No Data</v>
          </cell>
          <cell r="G64" t="str">
            <v>No Data</v>
          </cell>
          <cell r="H64" t="str">
            <v>No Data</v>
          </cell>
          <cell r="I64" t="str">
            <v>No Data</v>
          </cell>
          <cell r="J64" t="str">
            <v>No Data</v>
          </cell>
          <cell r="L64" t="str">
            <v>No Data</v>
          </cell>
          <cell r="M64" t="str">
            <v>No Data</v>
          </cell>
          <cell r="N64" t="str">
            <v>No Data</v>
          </cell>
          <cell r="O64" t="str">
            <v>No Data</v>
          </cell>
          <cell r="P64" t="str">
            <v>No Data</v>
          </cell>
          <cell r="Q64" t="str">
            <v>No Data</v>
          </cell>
          <cell r="R64" t="str">
            <v>No Data</v>
          </cell>
        </row>
        <row r="65">
          <cell r="A65" t="str">
            <v>Lesser of Cost or Charges</v>
          </cell>
          <cell r="B65" t="str">
            <v>F1875</v>
          </cell>
          <cell r="C65" t="str">
            <v>Worksheet E, Pt B Column 1, Line 17 Sub I</v>
          </cell>
          <cell r="D65" t="str">
            <v>No Data</v>
          </cell>
          <cell r="E65" t="str">
            <v>No Data</v>
          </cell>
          <cell r="F65" t="str">
            <v>No Data</v>
          </cell>
          <cell r="G65" t="str">
            <v>No Data</v>
          </cell>
          <cell r="H65" t="str">
            <v>No Data</v>
          </cell>
          <cell r="I65" t="str">
            <v>No Data</v>
          </cell>
          <cell r="J65" t="str">
            <v>No Data</v>
          </cell>
          <cell r="L65" t="str">
            <v>No Data</v>
          </cell>
          <cell r="M65" t="str">
            <v>No Data</v>
          </cell>
          <cell r="N65" t="str">
            <v>No Data</v>
          </cell>
          <cell r="O65" t="str">
            <v>No Data</v>
          </cell>
          <cell r="P65" t="str">
            <v>No Data</v>
          </cell>
          <cell r="Q65" t="str">
            <v>No Data</v>
          </cell>
          <cell r="R65" t="str">
            <v>No Data</v>
          </cell>
        </row>
        <row r="66">
          <cell r="A66" t="str">
            <v>Lesser of Cost or Charges</v>
          </cell>
          <cell r="B66" t="str">
            <v>F1896</v>
          </cell>
          <cell r="C66" t="str">
            <v>Worksheet E, Pt B Column 1, Line 17 Sub II</v>
          </cell>
          <cell r="D66" t="str">
            <v>No Data</v>
          </cell>
          <cell r="E66" t="str">
            <v>No Data</v>
          </cell>
          <cell r="F66" t="str">
            <v>No Data</v>
          </cell>
          <cell r="G66" t="str">
            <v>No Data</v>
          </cell>
          <cell r="H66" t="str">
            <v>No Data</v>
          </cell>
          <cell r="I66" t="str">
            <v>No Data</v>
          </cell>
          <cell r="J66" t="str">
            <v>No Data</v>
          </cell>
          <cell r="L66" t="str">
            <v>No Data</v>
          </cell>
          <cell r="M66" t="str">
            <v>No Data</v>
          </cell>
          <cell r="N66" t="str">
            <v>No Data</v>
          </cell>
          <cell r="O66" t="str">
            <v>No Data</v>
          </cell>
          <cell r="P66" t="str">
            <v>No Data</v>
          </cell>
          <cell r="Q66" t="str">
            <v>No Data</v>
          </cell>
          <cell r="R66" t="str">
            <v>No Data</v>
          </cell>
        </row>
        <row r="67">
          <cell r="A67" t="str">
            <v>Total PPS Payments</v>
          </cell>
          <cell r="B67" t="str">
            <v>H336</v>
          </cell>
          <cell r="C67" t="str">
            <v>Worksheet E, Pt B Column 1, Line 17.01</v>
          </cell>
          <cell r="D67" t="str">
            <v>No Data</v>
          </cell>
          <cell r="E67" t="str">
            <v>No Data</v>
          </cell>
          <cell r="F67" t="str">
            <v>No Data</v>
          </cell>
          <cell r="G67" t="str">
            <v>No Data</v>
          </cell>
          <cell r="H67" t="str">
            <v>No Data</v>
          </cell>
          <cell r="I67" t="str">
            <v>No Data</v>
          </cell>
          <cell r="J67" t="str">
            <v>No Data</v>
          </cell>
          <cell r="L67" t="str">
            <v>No Data</v>
          </cell>
          <cell r="M67" t="str">
            <v>No Data</v>
          </cell>
          <cell r="N67" t="str">
            <v>No Data</v>
          </cell>
          <cell r="O67" t="str">
            <v>No Data</v>
          </cell>
          <cell r="P67" t="str">
            <v>No Data</v>
          </cell>
          <cell r="Q67" t="str">
            <v>No Data</v>
          </cell>
          <cell r="R67" t="str">
            <v>No Data</v>
          </cell>
        </row>
        <row r="68">
          <cell r="A68" t="str">
            <v>Total PPS Payments</v>
          </cell>
          <cell r="B68" t="str">
            <v>H337</v>
          </cell>
          <cell r="C68" t="str">
            <v>Worksheet E, Pt B Column 1, Line 17.01 Sub I</v>
          </cell>
          <cell r="D68" t="str">
            <v>No Data</v>
          </cell>
          <cell r="E68" t="str">
            <v>No Data</v>
          </cell>
          <cell r="F68" t="str">
            <v>No Data</v>
          </cell>
          <cell r="G68" t="str">
            <v>No Data</v>
          </cell>
          <cell r="H68" t="str">
            <v>No Data</v>
          </cell>
          <cell r="I68" t="str">
            <v>No Data</v>
          </cell>
          <cell r="J68" t="str">
            <v>No Data</v>
          </cell>
          <cell r="L68" t="str">
            <v>No Data</v>
          </cell>
          <cell r="M68" t="str">
            <v>No Data</v>
          </cell>
          <cell r="N68" t="str">
            <v>No Data</v>
          </cell>
          <cell r="O68" t="str">
            <v>No Data</v>
          </cell>
          <cell r="P68" t="str">
            <v>No Data</v>
          </cell>
          <cell r="Q68" t="str">
            <v>No Data</v>
          </cell>
          <cell r="R68" t="str">
            <v>No Data</v>
          </cell>
        </row>
        <row r="69">
          <cell r="A69" t="str">
            <v>Total PPS Payments</v>
          </cell>
          <cell r="B69" t="str">
            <v>H338</v>
          </cell>
          <cell r="C69" t="str">
            <v>Worksheet E, Pt B Column 1, Line 17.01 Sub II</v>
          </cell>
          <cell r="D69" t="str">
            <v>No Data</v>
          </cell>
          <cell r="E69" t="str">
            <v>No Data</v>
          </cell>
          <cell r="F69" t="str">
            <v>No Data</v>
          </cell>
          <cell r="G69" t="str">
            <v>No Data</v>
          </cell>
          <cell r="H69" t="str">
            <v>No Data</v>
          </cell>
          <cell r="I69" t="str">
            <v>No Data</v>
          </cell>
          <cell r="J69" t="str">
            <v>No Data</v>
          </cell>
          <cell r="L69" t="str">
            <v>No Data</v>
          </cell>
          <cell r="M69" t="str">
            <v>No Data</v>
          </cell>
          <cell r="N69" t="str">
            <v>No Data</v>
          </cell>
          <cell r="O69" t="str">
            <v>No Data</v>
          </cell>
          <cell r="P69" t="str">
            <v>No Data</v>
          </cell>
          <cell r="Q69" t="str">
            <v>No Data</v>
          </cell>
          <cell r="R69" t="str">
            <v>No Data</v>
          </cell>
        </row>
        <row r="70">
          <cell r="A70" t="str">
            <v>All Other Bad Debts</v>
          </cell>
          <cell r="B70" t="str">
            <v>F1861</v>
          </cell>
          <cell r="C70" t="str">
            <v>Worksheet E, Pt B Column 1, Line 27</v>
          </cell>
          <cell r="D70" t="str">
            <v>No Data</v>
          </cell>
          <cell r="E70" t="str">
            <v>No Data</v>
          </cell>
          <cell r="F70" t="str">
            <v>No Data</v>
          </cell>
          <cell r="G70" t="str">
            <v>No Data</v>
          </cell>
          <cell r="H70" t="str">
            <v>No Data</v>
          </cell>
          <cell r="I70" t="str">
            <v>No Data</v>
          </cell>
          <cell r="J70" t="str">
            <v>No Data</v>
          </cell>
          <cell r="L70" t="str">
            <v>No Data</v>
          </cell>
          <cell r="M70" t="str">
            <v>No Data</v>
          </cell>
          <cell r="N70" t="str">
            <v>No Data</v>
          </cell>
          <cell r="O70" t="str">
            <v>No Data</v>
          </cell>
          <cell r="P70" t="str">
            <v>No Data</v>
          </cell>
          <cell r="Q70" t="str">
            <v>No Data</v>
          </cell>
          <cell r="R70" t="str">
            <v>No Data</v>
          </cell>
        </row>
        <row r="71">
          <cell r="A71" t="str">
            <v>Reimbursable Bad Debt Adjustment</v>
          </cell>
          <cell r="B71" t="str">
            <v>F1861A</v>
          </cell>
          <cell r="C71" t="str">
            <v>Worksheet E, Pt B Column 1, Line 27.01</v>
          </cell>
          <cell r="D71" t="str">
            <v>No Data</v>
          </cell>
          <cell r="E71" t="str">
            <v>No Data</v>
          </cell>
          <cell r="F71" t="str">
            <v>No Data</v>
          </cell>
          <cell r="G71" t="str">
            <v>No Data</v>
          </cell>
          <cell r="H71" t="str">
            <v>No Data</v>
          </cell>
          <cell r="I71" t="str">
            <v>No Data</v>
          </cell>
          <cell r="J71" t="str">
            <v>No Data</v>
          </cell>
          <cell r="L71" t="str">
            <v>No Data</v>
          </cell>
          <cell r="M71" t="str">
            <v>No Data</v>
          </cell>
          <cell r="N71" t="str">
            <v>No Data</v>
          </cell>
          <cell r="O71" t="str">
            <v>No Data</v>
          </cell>
          <cell r="P71" t="str">
            <v>No Data</v>
          </cell>
          <cell r="Q71" t="str">
            <v>No Data</v>
          </cell>
          <cell r="R71" t="str">
            <v>No Data</v>
          </cell>
        </row>
        <row r="72">
          <cell r="A72" t="str">
            <v>All Other Bad Debts</v>
          </cell>
          <cell r="B72" t="str">
            <v>F1882</v>
          </cell>
          <cell r="C72" t="str">
            <v>Worksheet E, Pt B Column 1, Line 27 Sub I</v>
          </cell>
          <cell r="D72" t="str">
            <v>No Data</v>
          </cell>
          <cell r="E72" t="str">
            <v>No Data</v>
          </cell>
          <cell r="F72" t="str">
            <v>No Data</v>
          </cell>
          <cell r="G72" t="str">
            <v>No Data</v>
          </cell>
          <cell r="H72" t="str">
            <v>No Data</v>
          </cell>
          <cell r="I72" t="str">
            <v>No Data</v>
          </cell>
          <cell r="J72" t="str">
            <v>No Data</v>
          </cell>
          <cell r="L72" t="str">
            <v>No Data</v>
          </cell>
          <cell r="M72" t="str">
            <v>No Data</v>
          </cell>
          <cell r="N72" t="str">
            <v>No Data</v>
          </cell>
          <cell r="O72" t="str">
            <v>No Data</v>
          </cell>
          <cell r="P72" t="str">
            <v>No Data</v>
          </cell>
          <cell r="Q72" t="str">
            <v>No Data</v>
          </cell>
          <cell r="R72" t="str">
            <v>No Data</v>
          </cell>
        </row>
        <row r="73">
          <cell r="A73" t="str">
            <v>Reimbursable Bad Debt Adjustment</v>
          </cell>
          <cell r="B73" t="str">
            <v>F1882A</v>
          </cell>
          <cell r="C73" t="str">
            <v>Worksheet E, Pt B Column 1, Line 27.01 Sub I</v>
          </cell>
          <cell r="D73" t="str">
            <v>No Data</v>
          </cell>
          <cell r="E73" t="str">
            <v>No Data</v>
          </cell>
          <cell r="F73" t="str">
            <v>No Data</v>
          </cell>
          <cell r="G73" t="str">
            <v>No Data</v>
          </cell>
          <cell r="H73" t="str">
            <v>No Data</v>
          </cell>
          <cell r="I73" t="str">
            <v>No Data</v>
          </cell>
          <cell r="J73" t="str">
            <v>No Data</v>
          </cell>
          <cell r="L73" t="str">
            <v>No Data</v>
          </cell>
          <cell r="M73" t="str">
            <v>No Data</v>
          </cell>
          <cell r="N73" t="str">
            <v>No Data</v>
          </cell>
          <cell r="O73" t="str">
            <v>No Data</v>
          </cell>
          <cell r="P73" t="str">
            <v>No Data</v>
          </cell>
          <cell r="Q73" t="str">
            <v>No Data</v>
          </cell>
          <cell r="R73" t="str">
            <v>No Data</v>
          </cell>
        </row>
        <row r="74">
          <cell r="A74" t="str">
            <v>All Other Bad Debts</v>
          </cell>
          <cell r="B74" t="str">
            <v>F1903</v>
          </cell>
          <cell r="C74" t="str">
            <v>Worksheet E, Pt B Column 1, Line 27 Sub II</v>
          </cell>
          <cell r="D74" t="str">
            <v>No Data</v>
          </cell>
          <cell r="E74" t="str">
            <v>No Data</v>
          </cell>
          <cell r="F74" t="str">
            <v>No Data</v>
          </cell>
          <cell r="G74" t="str">
            <v>No Data</v>
          </cell>
          <cell r="H74" t="str">
            <v>No Data</v>
          </cell>
          <cell r="I74" t="str">
            <v>No Data</v>
          </cell>
          <cell r="J74" t="str">
            <v>No Data</v>
          </cell>
          <cell r="L74" t="str">
            <v>No Data</v>
          </cell>
          <cell r="M74" t="str">
            <v>No Data</v>
          </cell>
          <cell r="N74" t="str">
            <v>No Data</v>
          </cell>
          <cell r="O74" t="str">
            <v>No Data</v>
          </cell>
          <cell r="P74" t="str">
            <v>No Data</v>
          </cell>
          <cell r="Q74" t="str">
            <v>No Data</v>
          </cell>
          <cell r="R74" t="str">
            <v>No Data</v>
          </cell>
        </row>
        <row r="75">
          <cell r="A75" t="str">
            <v>Reimbursable Bad Debt Adjustment</v>
          </cell>
          <cell r="B75" t="str">
            <v>F1903A</v>
          </cell>
          <cell r="C75" t="str">
            <v>Worksheet E, Pt B Column 1, Line 27.01 Sub II</v>
          </cell>
          <cell r="D75" t="str">
            <v>No Data</v>
          </cell>
          <cell r="E75" t="str">
            <v>No Data</v>
          </cell>
          <cell r="F75" t="str">
            <v>No Data</v>
          </cell>
          <cell r="G75" t="str">
            <v>No Data</v>
          </cell>
          <cell r="H75" t="str">
            <v>No Data</v>
          </cell>
          <cell r="I75" t="str">
            <v>No Data</v>
          </cell>
          <cell r="J75" t="str">
            <v>No Data</v>
          </cell>
          <cell r="L75" t="str">
            <v>No Data</v>
          </cell>
          <cell r="M75" t="str">
            <v>No Data</v>
          </cell>
          <cell r="N75" t="str">
            <v>No Data</v>
          </cell>
          <cell r="O75" t="str">
            <v>No Data</v>
          </cell>
          <cell r="P75" t="str">
            <v>No Data</v>
          </cell>
          <cell r="Q75" t="str">
            <v>No Data</v>
          </cell>
          <cell r="R75" t="str">
            <v>No Data</v>
          </cell>
        </row>
        <row r="76">
          <cell r="A76" t="str">
            <v>Lesser of Cost or Charges</v>
          </cell>
          <cell r="B76" t="str">
            <v>H559</v>
          </cell>
          <cell r="C76" t="str">
            <v>Worksheet E, Pt B Column 1.01, Line 17</v>
          </cell>
          <cell r="D76" t="str">
            <v>No Data</v>
          </cell>
          <cell r="E76" t="str">
            <v>No Data</v>
          </cell>
          <cell r="F76" t="str">
            <v>No Data</v>
          </cell>
          <cell r="G76" t="str">
            <v>No Data</v>
          </cell>
          <cell r="H76" t="str">
            <v>No Data</v>
          </cell>
          <cell r="I76" t="str">
            <v>No Data</v>
          </cell>
          <cell r="J76" t="str">
            <v>No Data</v>
          </cell>
          <cell r="L76" t="str">
            <v>No Data</v>
          </cell>
          <cell r="M76" t="str">
            <v>No Data</v>
          </cell>
          <cell r="N76" t="str">
            <v>No Data</v>
          </cell>
          <cell r="O76" t="str">
            <v>No Data</v>
          </cell>
          <cell r="P76" t="str">
            <v>No Data</v>
          </cell>
          <cell r="Q76" t="str">
            <v>No Data</v>
          </cell>
          <cell r="R76" t="str">
            <v>No Data</v>
          </cell>
        </row>
        <row r="77">
          <cell r="A77" t="str">
            <v>Lesser of Cost or Charges - SUB I</v>
          </cell>
          <cell r="B77" t="str">
            <v>H563</v>
          </cell>
          <cell r="C77" t="str">
            <v>Worksheet E, Pt B Column 1.01, Line 17 Sub I</v>
          </cell>
          <cell r="D77" t="str">
            <v>No Data</v>
          </cell>
          <cell r="E77" t="str">
            <v>No Data</v>
          </cell>
          <cell r="F77" t="str">
            <v>No Data</v>
          </cell>
          <cell r="G77" t="str">
            <v>No Data</v>
          </cell>
          <cell r="H77" t="str">
            <v>No Data</v>
          </cell>
          <cell r="I77" t="str">
            <v>No Data</v>
          </cell>
          <cell r="J77" t="str">
            <v>No Data</v>
          </cell>
          <cell r="L77" t="str">
            <v>No Data</v>
          </cell>
          <cell r="M77" t="str">
            <v>No Data</v>
          </cell>
          <cell r="N77" t="str">
            <v>No Data</v>
          </cell>
          <cell r="O77" t="str">
            <v>No Data</v>
          </cell>
          <cell r="P77" t="str">
            <v>No Data</v>
          </cell>
          <cell r="Q77" t="str">
            <v>No Data</v>
          </cell>
          <cell r="R77" t="str">
            <v>No Data</v>
          </cell>
        </row>
        <row r="78">
          <cell r="A78" t="str">
            <v>Lesser of Cost or Charges - SUB II</v>
          </cell>
          <cell r="B78" t="str">
            <v>H567</v>
          </cell>
          <cell r="C78" t="str">
            <v>Worksheet E, Pt B Column 1.01, Line 17 Sub II</v>
          </cell>
          <cell r="D78" t="str">
            <v>No Data</v>
          </cell>
          <cell r="E78" t="str">
            <v>No Data</v>
          </cell>
          <cell r="F78" t="str">
            <v>No Data</v>
          </cell>
          <cell r="G78" t="str">
            <v>No Data</v>
          </cell>
          <cell r="H78" t="str">
            <v>No Data</v>
          </cell>
          <cell r="I78" t="str">
            <v>No Data</v>
          </cell>
          <cell r="J78" t="str">
            <v>No Data</v>
          </cell>
          <cell r="L78" t="str">
            <v>No Data</v>
          </cell>
          <cell r="M78" t="str">
            <v>No Data</v>
          </cell>
          <cell r="N78" t="str">
            <v>No Data</v>
          </cell>
          <cell r="O78" t="str">
            <v>No Data</v>
          </cell>
          <cell r="P78" t="str">
            <v>No Data</v>
          </cell>
          <cell r="Q78" t="str">
            <v>No Data</v>
          </cell>
          <cell r="R78" t="str">
            <v>No Data</v>
          </cell>
        </row>
        <row r="79">
          <cell r="A79" t="str">
            <v>Total PPS Payments</v>
          </cell>
          <cell r="B79" t="str">
            <v>H560</v>
          </cell>
          <cell r="C79" t="str">
            <v>Worksheet E, Pt B Column 1.01, Line 17.01</v>
          </cell>
          <cell r="D79" t="str">
            <v>No Data</v>
          </cell>
          <cell r="E79" t="str">
            <v>No Data</v>
          </cell>
          <cell r="F79" t="str">
            <v>No Data</v>
          </cell>
          <cell r="G79" t="str">
            <v>No Data</v>
          </cell>
          <cell r="H79" t="str">
            <v>No Data</v>
          </cell>
          <cell r="I79" t="str">
            <v>No Data</v>
          </cell>
          <cell r="J79" t="str">
            <v>No Data</v>
          </cell>
          <cell r="L79" t="str">
            <v>No Data</v>
          </cell>
          <cell r="M79" t="str">
            <v>No Data</v>
          </cell>
          <cell r="N79" t="str">
            <v>No Data</v>
          </cell>
          <cell r="O79" t="str">
            <v>No Data</v>
          </cell>
          <cell r="P79" t="str">
            <v>No Data</v>
          </cell>
          <cell r="Q79" t="str">
            <v>No Data</v>
          </cell>
          <cell r="R79" t="str">
            <v>No Data</v>
          </cell>
        </row>
        <row r="80">
          <cell r="A80" t="str">
            <v>Total PPS Payments - SUB I</v>
          </cell>
          <cell r="B80" t="str">
            <v>H564</v>
          </cell>
          <cell r="C80" t="str">
            <v>Worksheet E, Pt B Column 1.01, Line 17.01 Sub I</v>
          </cell>
          <cell r="D80" t="str">
            <v>No Data</v>
          </cell>
          <cell r="E80" t="str">
            <v>No Data</v>
          </cell>
          <cell r="F80" t="str">
            <v>No Data</v>
          </cell>
          <cell r="G80" t="str">
            <v>No Data</v>
          </cell>
          <cell r="H80" t="str">
            <v>No Data</v>
          </cell>
          <cell r="I80" t="str">
            <v>No Data</v>
          </cell>
          <cell r="J80" t="str">
            <v>No Data</v>
          </cell>
          <cell r="L80" t="str">
            <v>No Data</v>
          </cell>
          <cell r="M80" t="str">
            <v>No Data</v>
          </cell>
          <cell r="N80" t="str">
            <v>No Data</v>
          </cell>
          <cell r="O80" t="str">
            <v>No Data</v>
          </cell>
          <cell r="P80" t="str">
            <v>No Data</v>
          </cell>
          <cell r="Q80" t="str">
            <v>No Data</v>
          </cell>
          <cell r="R80" t="str">
            <v>No Data</v>
          </cell>
        </row>
        <row r="81">
          <cell r="A81" t="str">
            <v>Total PPS Payments - SUB II</v>
          </cell>
          <cell r="B81" t="str">
            <v>H568</v>
          </cell>
          <cell r="C81" t="str">
            <v>Worksheet E, Pt B Column 1.01, Line 17.01 Sub II</v>
          </cell>
          <cell r="D81" t="str">
            <v>No Data</v>
          </cell>
          <cell r="E81" t="str">
            <v>No Data</v>
          </cell>
          <cell r="F81" t="str">
            <v>No Data</v>
          </cell>
          <cell r="G81" t="str">
            <v>No Data</v>
          </cell>
          <cell r="H81" t="str">
            <v>No Data</v>
          </cell>
          <cell r="I81" t="str">
            <v>No Data</v>
          </cell>
          <cell r="J81" t="str">
            <v>No Data</v>
          </cell>
          <cell r="L81" t="str">
            <v>No Data</v>
          </cell>
          <cell r="M81" t="str">
            <v>No Data</v>
          </cell>
          <cell r="N81" t="str">
            <v>No Data</v>
          </cell>
          <cell r="O81" t="str">
            <v>No Data</v>
          </cell>
          <cell r="P81" t="str">
            <v>No Data</v>
          </cell>
          <cell r="Q81" t="str">
            <v>No Data</v>
          </cell>
          <cell r="R81" t="str">
            <v>No Data</v>
          </cell>
        </row>
        <row r="82">
          <cell r="A82" t="str">
            <v xml:space="preserve">Bad Debts </v>
          </cell>
          <cell r="B82" t="str">
            <v>H561</v>
          </cell>
          <cell r="C82" t="str">
            <v>Worksheet E, Pt B Column 1.01, Line 27</v>
          </cell>
          <cell r="D82" t="str">
            <v>No Data</v>
          </cell>
          <cell r="E82" t="str">
            <v>No Data</v>
          </cell>
          <cell r="F82" t="str">
            <v>No Data</v>
          </cell>
          <cell r="G82" t="str">
            <v>No Data</v>
          </cell>
          <cell r="H82" t="str">
            <v>No Data</v>
          </cell>
          <cell r="I82" t="str">
            <v>No Data</v>
          </cell>
          <cell r="J82" t="str">
            <v>No Data</v>
          </cell>
          <cell r="L82" t="str">
            <v>No Data</v>
          </cell>
          <cell r="M82" t="str">
            <v>No Data</v>
          </cell>
          <cell r="N82" t="str">
            <v>No Data</v>
          </cell>
          <cell r="O82" t="str">
            <v>No Data</v>
          </cell>
          <cell r="P82" t="str">
            <v>No Data</v>
          </cell>
          <cell r="Q82" t="str">
            <v>No Data</v>
          </cell>
          <cell r="R82" t="str">
            <v>No Data</v>
          </cell>
        </row>
        <row r="83">
          <cell r="A83" t="str">
            <v>Bad Debts - SUB I</v>
          </cell>
          <cell r="B83" t="str">
            <v>H565</v>
          </cell>
          <cell r="C83" t="str">
            <v>Worksheet E, Pt B Column 1.01, Line 27.01</v>
          </cell>
          <cell r="D83" t="str">
            <v>No Data</v>
          </cell>
          <cell r="E83" t="str">
            <v>No Data</v>
          </cell>
          <cell r="F83" t="str">
            <v>No Data</v>
          </cell>
          <cell r="G83" t="str">
            <v>No Data</v>
          </cell>
          <cell r="H83" t="str">
            <v>No Data</v>
          </cell>
          <cell r="I83" t="str">
            <v>No Data</v>
          </cell>
          <cell r="J83" t="str">
            <v>No Data</v>
          </cell>
          <cell r="L83" t="str">
            <v>No Data</v>
          </cell>
          <cell r="M83" t="str">
            <v>No Data</v>
          </cell>
          <cell r="N83" t="str">
            <v>No Data</v>
          </cell>
          <cell r="O83" t="str">
            <v>No Data</v>
          </cell>
          <cell r="P83" t="str">
            <v>No Data</v>
          </cell>
          <cell r="Q83" t="str">
            <v>No Data</v>
          </cell>
          <cell r="R83" t="str">
            <v>No Data</v>
          </cell>
        </row>
        <row r="84">
          <cell r="A84" t="str">
            <v>Bad Debts - SUB II</v>
          </cell>
          <cell r="B84" t="str">
            <v>H569</v>
          </cell>
          <cell r="C84" t="str">
            <v>Worksheet E, Pt B Column 1.01, Line 27 Sub I</v>
          </cell>
          <cell r="D84" t="str">
            <v>No Data</v>
          </cell>
          <cell r="E84" t="str">
            <v>No Data</v>
          </cell>
          <cell r="F84" t="str">
            <v>No Data</v>
          </cell>
          <cell r="G84" t="str">
            <v>No Data</v>
          </cell>
          <cell r="H84" t="str">
            <v>No Data</v>
          </cell>
          <cell r="I84" t="str">
            <v>No Data</v>
          </cell>
          <cell r="J84" t="str">
            <v>No Data</v>
          </cell>
          <cell r="L84" t="str">
            <v>No Data</v>
          </cell>
          <cell r="M84" t="str">
            <v>No Data</v>
          </cell>
          <cell r="N84" t="str">
            <v>No Data</v>
          </cell>
          <cell r="O84" t="str">
            <v>No Data</v>
          </cell>
          <cell r="P84" t="str">
            <v>No Data</v>
          </cell>
          <cell r="Q84" t="str">
            <v>No Data</v>
          </cell>
          <cell r="R84" t="str">
            <v>No Data</v>
          </cell>
        </row>
        <row r="85">
          <cell r="A85" t="str">
            <v xml:space="preserve">Reduced Reimbursable Bad Debts </v>
          </cell>
          <cell r="B85" t="str">
            <v>H562</v>
          </cell>
          <cell r="C85" t="str">
            <v>Worksheet E, Pt B Column 1.01, Line 27.01 Sub I</v>
          </cell>
          <cell r="D85" t="str">
            <v>No Data</v>
          </cell>
          <cell r="E85" t="str">
            <v>No Data</v>
          </cell>
          <cell r="F85" t="str">
            <v>No Data</v>
          </cell>
          <cell r="G85" t="str">
            <v>No Data</v>
          </cell>
          <cell r="H85" t="str">
            <v>No Data</v>
          </cell>
          <cell r="I85" t="str">
            <v>No Data</v>
          </cell>
          <cell r="J85" t="str">
            <v>No Data</v>
          </cell>
          <cell r="L85" t="str">
            <v>No Data</v>
          </cell>
          <cell r="M85" t="str">
            <v>No Data</v>
          </cell>
          <cell r="N85" t="str">
            <v>No Data</v>
          </cell>
          <cell r="O85" t="str">
            <v>No Data</v>
          </cell>
          <cell r="P85" t="str">
            <v>No Data</v>
          </cell>
          <cell r="Q85" t="str">
            <v>No Data</v>
          </cell>
          <cell r="R85" t="str">
            <v>No Data</v>
          </cell>
        </row>
        <row r="86">
          <cell r="A86" t="str">
            <v>Reduced Reimbursable Bad Debts - SUB I</v>
          </cell>
          <cell r="B86" t="str">
            <v>H566</v>
          </cell>
          <cell r="C86" t="str">
            <v>Worksheet E, Pt B Column 1.01, Line 27 Sub II</v>
          </cell>
          <cell r="D86" t="str">
            <v>No Data</v>
          </cell>
          <cell r="E86" t="str">
            <v>No Data</v>
          </cell>
          <cell r="F86" t="str">
            <v>No Data</v>
          </cell>
          <cell r="G86" t="str">
            <v>No Data</v>
          </cell>
          <cell r="H86" t="str">
            <v>No Data</v>
          </cell>
          <cell r="I86" t="str">
            <v>No Data</v>
          </cell>
          <cell r="J86" t="str">
            <v>No Data</v>
          </cell>
          <cell r="L86" t="str">
            <v>No Data</v>
          </cell>
          <cell r="M86" t="str">
            <v>No Data</v>
          </cell>
          <cell r="N86" t="str">
            <v>No Data</v>
          </cell>
          <cell r="O86" t="str">
            <v>No Data</v>
          </cell>
          <cell r="P86" t="str">
            <v>No Data</v>
          </cell>
          <cell r="Q86" t="str">
            <v>No Data</v>
          </cell>
          <cell r="R86" t="str">
            <v>No Data</v>
          </cell>
        </row>
        <row r="87">
          <cell r="A87" t="str">
            <v>Reduced Reimbursable Bad Debts - SUB II</v>
          </cell>
          <cell r="B87" t="str">
            <v>H570</v>
          </cell>
          <cell r="C87" t="str">
            <v>Worksheet E, Pt B Column 1.01, Line 27.01 Sub II</v>
          </cell>
          <cell r="D87" t="str">
            <v>No Data</v>
          </cell>
          <cell r="E87" t="str">
            <v>No Data</v>
          </cell>
          <cell r="F87" t="str">
            <v>No Data</v>
          </cell>
          <cell r="G87" t="str">
            <v>No Data</v>
          </cell>
          <cell r="H87" t="str">
            <v>No Data</v>
          </cell>
          <cell r="I87" t="str">
            <v>No Data</v>
          </cell>
          <cell r="J87" t="str">
            <v>No Data</v>
          </cell>
          <cell r="L87" t="str">
            <v>No Data</v>
          </cell>
          <cell r="M87" t="str">
            <v>No Data</v>
          </cell>
          <cell r="N87" t="str">
            <v>No Data</v>
          </cell>
          <cell r="O87" t="str">
            <v>No Data</v>
          </cell>
          <cell r="P87" t="str">
            <v>No Data</v>
          </cell>
          <cell r="Q87" t="str">
            <v>No Data</v>
          </cell>
          <cell r="R87" t="str">
            <v>No Data</v>
          </cell>
        </row>
        <row r="88">
          <cell r="A88" t="str">
            <v>ASC Reimbursement (Lesser Ln 16 or 18)</v>
          </cell>
          <cell r="B88" t="str">
            <v>F1915</v>
          </cell>
          <cell r="C88" t="str">
            <v>Worksheet E, Pt C Column 1+1.01, Line 19</v>
          </cell>
          <cell r="D88" t="str">
            <v>No Data</v>
          </cell>
          <cell r="E88" t="str">
            <v>No Data</v>
          </cell>
          <cell r="F88" t="str">
            <v>No Data</v>
          </cell>
          <cell r="G88" t="str">
            <v>No Data</v>
          </cell>
          <cell r="H88" t="str">
            <v>No Data</v>
          </cell>
          <cell r="I88" t="str">
            <v>No Data</v>
          </cell>
          <cell r="J88" t="str">
            <v>No Data</v>
          </cell>
          <cell r="L88" t="str">
            <v>No Data</v>
          </cell>
          <cell r="M88" t="str">
            <v>No Data</v>
          </cell>
          <cell r="N88" t="str">
            <v>No Data</v>
          </cell>
          <cell r="O88" t="str">
            <v>No Data</v>
          </cell>
          <cell r="P88" t="str">
            <v>No Data</v>
          </cell>
          <cell r="Q88" t="str">
            <v>No Data</v>
          </cell>
          <cell r="R88" t="str">
            <v>No Data</v>
          </cell>
        </row>
        <row r="89">
          <cell r="A89" t="str">
            <v>Lesser of Line 16 or Line 18</v>
          </cell>
          <cell r="B89" t="str">
            <v>F1920</v>
          </cell>
          <cell r="C89" t="str">
            <v>Worksheet E, Pt D Column 1+1.01, Line 19</v>
          </cell>
          <cell r="D89" t="str">
            <v>No Data</v>
          </cell>
          <cell r="E89" t="str">
            <v>No Data</v>
          </cell>
          <cell r="F89" t="str">
            <v>No Data</v>
          </cell>
          <cell r="G89" t="str">
            <v>No Data</v>
          </cell>
          <cell r="H89" t="str">
            <v>No Data</v>
          </cell>
          <cell r="I89" t="str">
            <v>No Data</v>
          </cell>
          <cell r="J89" t="str">
            <v>No Data</v>
          </cell>
          <cell r="L89" t="str">
            <v>No Data</v>
          </cell>
          <cell r="M89" t="str">
            <v>No Data</v>
          </cell>
          <cell r="N89" t="str">
            <v>No Data</v>
          </cell>
          <cell r="O89" t="str">
            <v>No Data</v>
          </cell>
          <cell r="P89" t="str">
            <v>No Data</v>
          </cell>
          <cell r="Q89" t="str">
            <v>No Data</v>
          </cell>
          <cell r="R89" t="str">
            <v>No Data</v>
          </cell>
        </row>
        <row r="90">
          <cell r="A90" t="str">
            <v>Lesser of Line 16 or Line 18</v>
          </cell>
          <cell r="B90" t="str">
            <v>F1925</v>
          </cell>
          <cell r="C90" t="str">
            <v>Worksheet E, Pt E Column 1+1.01, Line 19</v>
          </cell>
          <cell r="D90" t="str">
            <v>No Data</v>
          </cell>
          <cell r="E90" t="str">
            <v>No Data</v>
          </cell>
          <cell r="F90" t="str">
            <v>No Data</v>
          </cell>
          <cell r="G90" t="str">
            <v>No Data</v>
          </cell>
          <cell r="H90" t="str">
            <v>No Data</v>
          </cell>
          <cell r="I90" t="str">
            <v>No Data</v>
          </cell>
          <cell r="J90" t="str">
            <v>No Data</v>
          </cell>
          <cell r="L90" t="str">
            <v>No Data</v>
          </cell>
          <cell r="M90" t="str">
            <v>No Data</v>
          </cell>
          <cell r="N90" t="str">
            <v>No Data</v>
          </cell>
          <cell r="O90" t="str">
            <v>No Data</v>
          </cell>
          <cell r="P90" t="str">
            <v>No Data</v>
          </cell>
          <cell r="Q90" t="str">
            <v>No Data</v>
          </cell>
          <cell r="R90" t="str">
            <v>No Data</v>
          </cell>
        </row>
        <row r="109">
          <cell r="A109" t="str">
            <v>Total Outpatient Cost</v>
          </cell>
          <cell r="B109" t="str">
            <v>OUT_COST</v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L109" t="e">
            <v>#VALUE!</v>
          </cell>
          <cell r="M109" t="e">
            <v>#VALUE!</v>
          </cell>
          <cell r="N109" t="e">
            <v>#VALUE!</v>
          </cell>
          <cell r="O109" t="e">
            <v>#VALUE!</v>
          </cell>
          <cell r="P109" t="e">
            <v>#VALUE!</v>
          </cell>
          <cell r="Q109" t="e">
            <v>#VALUE!</v>
          </cell>
          <cell r="R109" t="e">
            <v>#VALUE!</v>
          </cell>
        </row>
        <row r="111">
          <cell r="A111" t="str">
            <v>Subtotal Costs-Outpatient ASC-Hospital</v>
          </cell>
          <cell r="B111" t="str">
            <v>H51</v>
          </cell>
          <cell r="C111" t="str">
            <v>Worksheet D, Pt V Column 6, Line 104</v>
          </cell>
          <cell r="D111" t="str">
            <v>No Data</v>
          </cell>
          <cell r="E111" t="str">
            <v>No Data</v>
          </cell>
          <cell r="F111" t="str">
            <v>No Data</v>
          </cell>
          <cell r="G111" t="str">
            <v>No Data</v>
          </cell>
          <cell r="H111" t="str">
            <v>No Data</v>
          </cell>
          <cell r="I111" t="str">
            <v>No Data</v>
          </cell>
          <cell r="J111" t="str">
            <v>No Data</v>
          </cell>
          <cell r="L111" t="str">
            <v>No Data</v>
          </cell>
          <cell r="M111" t="str">
            <v>No Data</v>
          </cell>
          <cell r="N111" t="str">
            <v>No Data</v>
          </cell>
          <cell r="O111" t="str">
            <v>No Data</v>
          </cell>
          <cell r="P111" t="str">
            <v>No Data</v>
          </cell>
          <cell r="Q111" t="str">
            <v>No Data</v>
          </cell>
          <cell r="R111" t="str">
            <v>No Data</v>
          </cell>
        </row>
        <row r="112">
          <cell r="A112" t="str">
            <v>Subtotal Costs-Outpatient Radiology-Hospital</v>
          </cell>
          <cell r="B112" t="str">
            <v>H52</v>
          </cell>
          <cell r="C112" t="str">
            <v>Worksheet D, Pt V Column 7, Line 104</v>
          </cell>
          <cell r="D112" t="str">
            <v>No Data</v>
          </cell>
          <cell r="E112" t="str">
            <v>No Data</v>
          </cell>
          <cell r="F112" t="str">
            <v>No Data</v>
          </cell>
          <cell r="G112" t="str">
            <v>No Data</v>
          </cell>
          <cell r="H112" t="str">
            <v>No Data</v>
          </cell>
          <cell r="I112" t="str">
            <v>No Data</v>
          </cell>
          <cell r="J112" t="str">
            <v>No Data</v>
          </cell>
          <cell r="L112" t="str">
            <v>No Data</v>
          </cell>
          <cell r="M112" t="str">
            <v>No Data</v>
          </cell>
          <cell r="N112" t="str">
            <v>No Data</v>
          </cell>
          <cell r="O112" t="str">
            <v>No Data</v>
          </cell>
          <cell r="P112" t="str">
            <v>No Data</v>
          </cell>
          <cell r="Q112" t="str">
            <v>No Data</v>
          </cell>
          <cell r="R112" t="str">
            <v>No Data</v>
          </cell>
        </row>
        <row r="113">
          <cell r="A113" t="str">
            <v>Subtotal Costs-Other OP Diagnostic-Hospital</v>
          </cell>
          <cell r="B113" t="str">
            <v>H53</v>
          </cell>
          <cell r="C113" t="str">
            <v>Worksheet D, Pt V Column 8, Line 104</v>
          </cell>
          <cell r="D113" t="str">
            <v>No Data</v>
          </cell>
          <cell r="E113" t="str">
            <v>No Data</v>
          </cell>
          <cell r="F113" t="str">
            <v>No Data</v>
          </cell>
          <cell r="G113" t="str">
            <v>No Data</v>
          </cell>
          <cell r="H113" t="str">
            <v>No Data</v>
          </cell>
          <cell r="I113" t="str">
            <v>No Data</v>
          </cell>
          <cell r="J113" t="str">
            <v>No Data</v>
          </cell>
          <cell r="L113" t="str">
            <v>No Data</v>
          </cell>
          <cell r="M113" t="str">
            <v>No Data</v>
          </cell>
          <cell r="N113" t="str">
            <v>No Data</v>
          </cell>
          <cell r="O113" t="str">
            <v>No Data</v>
          </cell>
          <cell r="P113" t="str">
            <v>No Data</v>
          </cell>
          <cell r="Q113" t="str">
            <v>No Data</v>
          </cell>
          <cell r="R113" t="str">
            <v>No Data</v>
          </cell>
        </row>
        <row r="114">
          <cell r="A114" t="str">
            <v>Subtotal Costs-All Other Pt B-Hospital</v>
          </cell>
          <cell r="B114" t="str">
            <v>H56</v>
          </cell>
          <cell r="C114" t="str">
            <v>Worksheet D, Pt V Column 9, Line 104</v>
          </cell>
          <cell r="D114" t="str">
            <v>No Data</v>
          </cell>
          <cell r="E114" t="str">
            <v>No Data</v>
          </cell>
          <cell r="F114" t="str">
            <v>No Data</v>
          </cell>
          <cell r="G114" t="str">
            <v>No Data</v>
          </cell>
          <cell r="H114" t="str">
            <v>No Data</v>
          </cell>
          <cell r="I114" t="str">
            <v>No Data</v>
          </cell>
          <cell r="J114" t="str">
            <v>No Data</v>
          </cell>
          <cell r="L114" t="str">
            <v>No Data</v>
          </cell>
          <cell r="M114" t="str">
            <v>No Data</v>
          </cell>
          <cell r="N114" t="str">
            <v>No Data</v>
          </cell>
          <cell r="O114" t="str">
            <v>No Data</v>
          </cell>
          <cell r="P114" t="str">
            <v>No Data</v>
          </cell>
          <cell r="Q114" t="str">
            <v>No Data</v>
          </cell>
          <cell r="R114" t="str">
            <v>No Data</v>
          </cell>
        </row>
        <row r="115">
          <cell r="A115" t="str">
            <v>Subtotal Costs-PPS services</v>
          </cell>
          <cell r="B115" t="str">
            <v>H331</v>
          </cell>
          <cell r="C115" t="str">
            <v>Worksheet D, Pt V Column 9.01, Line 104</v>
          </cell>
          <cell r="D115" t="str">
            <v>No Data</v>
          </cell>
          <cell r="E115" t="str">
            <v>No Data</v>
          </cell>
          <cell r="F115" t="str">
            <v>No Data</v>
          </cell>
          <cell r="G115" t="str">
            <v>No Data</v>
          </cell>
          <cell r="H115" t="str">
            <v>No Data</v>
          </cell>
          <cell r="I115" t="str">
            <v>No Data</v>
          </cell>
          <cell r="J115" t="str">
            <v>No Data</v>
          </cell>
          <cell r="L115" t="str">
            <v>No Data</v>
          </cell>
          <cell r="M115" t="str">
            <v>No Data</v>
          </cell>
          <cell r="N115" t="str">
            <v>No Data</v>
          </cell>
          <cell r="O115" t="str">
            <v>No Data</v>
          </cell>
          <cell r="P115" t="str">
            <v>No Data</v>
          </cell>
          <cell r="Q115" t="str">
            <v>No Data</v>
          </cell>
          <cell r="R115" t="str">
            <v>No Data</v>
          </cell>
        </row>
        <row r="116">
          <cell r="A116" t="str">
            <v>Program Costs: All Other on or after August 1, 2000 - Hospital</v>
          </cell>
          <cell r="B116" t="str">
            <v>H553</v>
          </cell>
          <cell r="C116" t="str">
            <v>Worksheet D, Pt V Column 9.02, Line 104</v>
          </cell>
          <cell r="D116" t="str">
            <v>No Data</v>
          </cell>
          <cell r="E116" t="str">
            <v>No Data</v>
          </cell>
          <cell r="F116" t="str">
            <v>No Data</v>
          </cell>
          <cell r="G116" t="str">
            <v>No Data</v>
          </cell>
          <cell r="H116" t="str">
            <v>No Data</v>
          </cell>
          <cell r="I116" t="str">
            <v>No Data</v>
          </cell>
          <cell r="J116" t="str">
            <v>No Data</v>
          </cell>
          <cell r="L116" t="str">
            <v>No Data</v>
          </cell>
          <cell r="M116" t="str">
            <v>No Data</v>
          </cell>
          <cell r="N116" t="str">
            <v>No Data</v>
          </cell>
          <cell r="O116" t="str">
            <v>No Data</v>
          </cell>
          <cell r="P116" t="str">
            <v>No Data</v>
          </cell>
          <cell r="Q116" t="str">
            <v>No Data</v>
          </cell>
          <cell r="R116" t="str">
            <v>No Data</v>
          </cell>
        </row>
        <row r="117">
          <cell r="A117" t="str">
            <v>Program Costs: All Other on or after August 1, 2000 - Hospital</v>
          </cell>
          <cell r="B117" t="str">
            <v>H556</v>
          </cell>
          <cell r="C117" t="str">
            <v>Worksheet D, Pt V Column 9.03, Line 104</v>
          </cell>
          <cell r="D117" t="str">
            <v>No Data</v>
          </cell>
          <cell r="E117" t="str">
            <v>No Data</v>
          </cell>
          <cell r="F117" t="str">
            <v>No Data</v>
          </cell>
          <cell r="G117" t="str">
            <v>No Data</v>
          </cell>
          <cell r="H117" t="str">
            <v>No Data</v>
          </cell>
          <cell r="I117" t="str">
            <v>No Data</v>
          </cell>
          <cell r="J117" t="str">
            <v>No Data</v>
          </cell>
          <cell r="L117" t="str">
            <v>No Data</v>
          </cell>
          <cell r="M117" t="str">
            <v>No Data</v>
          </cell>
          <cell r="N117" t="str">
            <v>No Data</v>
          </cell>
          <cell r="O117" t="str">
            <v>No Data</v>
          </cell>
          <cell r="P117" t="str">
            <v>No Data</v>
          </cell>
          <cell r="Q117" t="str">
            <v>No Data</v>
          </cell>
          <cell r="R117" t="str">
            <v>No Data</v>
          </cell>
        </row>
        <row r="118">
          <cell r="A118" t="str">
            <v>Program Costs</v>
          </cell>
          <cell r="B118" t="str">
            <v>H183</v>
          </cell>
          <cell r="C118" t="str">
            <v>Worksheet D, Pt VI Column 1 Line 3</v>
          </cell>
          <cell r="D118" t="str">
            <v>No Data</v>
          </cell>
          <cell r="E118" t="str">
            <v>No Data</v>
          </cell>
          <cell r="F118" t="str">
            <v>No Data</v>
          </cell>
          <cell r="G118" t="str">
            <v>No Data</v>
          </cell>
          <cell r="H118" t="str">
            <v>No Data</v>
          </cell>
          <cell r="I118" t="str">
            <v>No Data</v>
          </cell>
          <cell r="J118" t="str">
            <v>No Data</v>
          </cell>
          <cell r="L118" t="str">
            <v>No Data</v>
          </cell>
          <cell r="M118" t="str">
            <v>No Data</v>
          </cell>
          <cell r="N118" t="str">
            <v>No Data</v>
          </cell>
          <cell r="O118" t="str">
            <v>No Data</v>
          </cell>
          <cell r="P118" t="str">
            <v>No Data</v>
          </cell>
          <cell r="Q118" t="str">
            <v>No Data</v>
          </cell>
          <cell r="R118" t="str">
            <v>No Data</v>
          </cell>
        </row>
        <row r="119">
          <cell r="A119" t="str">
            <v>Subtotal Costs-Outpatient ASC-Subprovider I</v>
          </cell>
          <cell r="B119" t="str">
            <v>H57</v>
          </cell>
          <cell r="C119" t="str">
            <v>Worksheet D, Pt V Column 6, Line 104 Sub I</v>
          </cell>
          <cell r="D119" t="str">
            <v>No Data</v>
          </cell>
          <cell r="E119" t="str">
            <v>No Data</v>
          </cell>
          <cell r="F119" t="str">
            <v>No Data</v>
          </cell>
          <cell r="G119" t="str">
            <v>No Data</v>
          </cell>
          <cell r="H119" t="str">
            <v>No Data</v>
          </cell>
          <cell r="I119" t="str">
            <v>No Data</v>
          </cell>
          <cell r="J119" t="str">
            <v>No Data</v>
          </cell>
          <cell r="L119" t="str">
            <v>No Data</v>
          </cell>
          <cell r="M119" t="str">
            <v>No Data</v>
          </cell>
          <cell r="N119" t="str">
            <v>No Data</v>
          </cell>
          <cell r="O119" t="str">
            <v>No Data</v>
          </cell>
          <cell r="P119" t="str">
            <v>No Data</v>
          </cell>
          <cell r="Q119" t="str">
            <v>No Data</v>
          </cell>
          <cell r="R119" t="str">
            <v>No Data</v>
          </cell>
        </row>
        <row r="120">
          <cell r="A120" t="str">
            <v>Subtotal Costs-Outpatient Radiology-Subprovider I</v>
          </cell>
          <cell r="B120" t="str">
            <v>H58</v>
          </cell>
          <cell r="C120" t="str">
            <v>Worksheet D, Pt V Column 7, Line 104 Sub I</v>
          </cell>
          <cell r="D120" t="str">
            <v>No Data</v>
          </cell>
          <cell r="E120" t="str">
            <v>No Data</v>
          </cell>
          <cell r="F120" t="str">
            <v>No Data</v>
          </cell>
          <cell r="G120" t="str">
            <v>No Data</v>
          </cell>
          <cell r="H120" t="str">
            <v>No Data</v>
          </cell>
          <cell r="I120" t="str">
            <v>No Data</v>
          </cell>
          <cell r="J120" t="str">
            <v>No Data</v>
          </cell>
          <cell r="L120" t="str">
            <v>No Data</v>
          </cell>
          <cell r="M120" t="str">
            <v>No Data</v>
          </cell>
          <cell r="N120" t="str">
            <v>No Data</v>
          </cell>
          <cell r="O120" t="str">
            <v>No Data</v>
          </cell>
          <cell r="P120" t="str">
            <v>No Data</v>
          </cell>
          <cell r="Q120" t="str">
            <v>No Data</v>
          </cell>
          <cell r="R120" t="str">
            <v>No Data</v>
          </cell>
        </row>
        <row r="121">
          <cell r="A121" t="str">
            <v>Subtotal Costs-Other OP Diagnostic-Subprovider I</v>
          </cell>
          <cell r="B121" t="str">
            <v>H59</v>
          </cell>
          <cell r="C121" t="str">
            <v>Worksheet D, Pt V Column 8, Line 104 Sub I</v>
          </cell>
          <cell r="D121" t="str">
            <v>No Data</v>
          </cell>
          <cell r="E121" t="str">
            <v>No Data</v>
          </cell>
          <cell r="F121" t="str">
            <v>No Data</v>
          </cell>
          <cell r="G121" t="str">
            <v>No Data</v>
          </cell>
          <cell r="H121" t="str">
            <v>No Data</v>
          </cell>
          <cell r="I121" t="str">
            <v>No Data</v>
          </cell>
          <cell r="J121" t="str">
            <v>No Data</v>
          </cell>
          <cell r="L121" t="str">
            <v>No Data</v>
          </cell>
          <cell r="M121" t="str">
            <v>No Data</v>
          </cell>
          <cell r="N121" t="str">
            <v>No Data</v>
          </cell>
          <cell r="O121" t="str">
            <v>No Data</v>
          </cell>
          <cell r="P121" t="str">
            <v>No Data</v>
          </cell>
          <cell r="Q121" t="str">
            <v>No Data</v>
          </cell>
          <cell r="R121" t="str">
            <v>No Data</v>
          </cell>
        </row>
        <row r="122">
          <cell r="A122" t="str">
            <v>Program Costs: All Other + PPS Services - SUB I</v>
          </cell>
          <cell r="B122" t="str">
            <v>H60</v>
          </cell>
          <cell r="C122" t="str">
            <v>Worksheet D, Pt V Column 9 + 9.01, Line 104 Sub I</v>
          </cell>
          <cell r="D122" t="str">
            <v>No Data</v>
          </cell>
          <cell r="E122" t="str">
            <v>No Data</v>
          </cell>
          <cell r="F122" t="str">
            <v>No Data</v>
          </cell>
          <cell r="G122" t="str">
            <v>No Data</v>
          </cell>
          <cell r="H122" t="str">
            <v>No Data</v>
          </cell>
          <cell r="I122" t="str">
            <v>No Data</v>
          </cell>
          <cell r="J122" t="str">
            <v>No Data</v>
          </cell>
          <cell r="L122" t="str">
            <v>No Data</v>
          </cell>
          <cell r="M122" t="str">
            <v>No Data</v>
          </cell>
          <cell r="N122" t="str">
            <v>No Data</v>
          </cell>
          <cell r="O122" t="str">
            <v>No Data</v>
          </cell>
          <cell r="P122" t="str">
            <v>No Data</v>
          </cell>
          <cell r="Q122" t="str">
            <v>No Data</v>
          </cell>
          <cell r="R122" t="str">
            <v>No Data</v>
          </cell>
        </row>
        <row r="123">
          <cell r="A123" t="str">
            <v>Subtotal Costs-PPS services</v>
          </cell>
          <cell r="B123" t="str">
            <v>H332</v>
          </cell>
          <cell r="C123" t="str">
            <v>Worksheet D, Pt V Column 9.01, Line 104 Sub I</v>
          </cell>
          <cell r="D123" t="str">
            <v>No Data</v>
          </cell>
          <cell r="E123" t="str">
            <v>No Data</v>
          </cell>
          <cell r="F123" t="str">
            <v>No Data</v>
          </cell>
          <cell r="G123" t="str">
            <v>No Data</v>
          </cell>
          <cell r="H123" t="str">
            <v>No Data</v>
          </cell>
          <cell r="I123" t="str">
            <v>No Data</v>
          </cell>
          <cell r="J123" t="str">
            <v>No Data</v>
          </cell>
          <cell r="L123" t="str">
            <v>No Data</v>
          </cell>
          <cell r="M123" t="str">
            <v>No Data</v>
          </cell>
          <cell r="N123" t="str">
            <v>No Data</v>
          </cell>
          <cell r="O123" t="str">
            <v>No Data</v>
          </cell>
          <cell r="P123" t="str">
            <v>No Data</v>
          </cell>
          <cell r="Q123" t="str">
            <v>No Data</v>
          </cell>
          <cell r="R123" t="str">
            <v>No Data</v>
          </cell>
        </row>
        <row r="124">
          <cell r="A124" t="str">
            <v>Program Costs: All Other on or after August 1, 2000 - SUB I</v>
          </cell>
          <cell r="B124" t="str">
            <v>H554</v>
          </cell>
          <cell r="C124" t="str">
            <v>Worksheet D, Pt V Column 9.02, Line 104 Sub I</v>
          </cell>
          <cell r="D124" t="str">
            <v>No Data</v>
          </cell>
          <cell r="E124" t="str">
            <v>No Data</v>
          </cell>
          <cell r="F124" t="str">
            <v>No Data</v>
          </cell>
          <cell r="G124" t="str">
            <v>No Data</v>
          </cell>
          <cell r="H124" t="str">
            <v>No Data</v>
          </cell>
          <cell r="I124" t="str">
            <v>No Data</v>
          </cell>
          <cell r="J124" t="str">
            <v>No Data</v>
          </cell>
          <cell r="L124" t="str">
            <v>No Data</v>
          </cell>
          <cell r="M124" t="str">
            <v>No Data</v>
          </cell>
          <cell r="N124" t="str">
            <v>No Data</v>
          </cell>
          <cell r="O124" t="str">
            <v>No Data</v>
          </cell>
          <cell r="P124" t="str">
            <v>No Data</v>
          </cell>
          <cell r="Q124" t="str">
            <v>No Data</v>
          </cell>
          <cell r="R124" t="str">
            <v>No Data</v>
          </cell>
        </row>
        <row r="125">
          <cell r="A125" t="str">
            <v>Program Costs: All Other on or after August 1, 2000 - SUB I</v>
          </cell>
          <cell r="B125" t="str">
            <v>H557</v>
          </cell>
          <cell r="C125" t="str">
            <v>Worksheet D, Pt V Column 9.03, Line 104 Sub I</v>
          </cell>
          <cell r="D125" t="str">
            <v>No Data</v>
          </cell>
          <cell r="E125" t="str">
            <v>No Data</v>
          </cell>
          <cell r="F125" t="str">
            <v>No Data</v>
          </cell>
          <cell r="G125" t="str">
            <v>No Data</v>
          </cell>
          <cell r="H125" t="str">
            <v>No Data</v>
          </cell>
          <cell r="I125" t="str">
            <v>No Data</v>
          </cell>
          <cell r="J125" t="str">
            <v>No Data</v>
          </cell>
          <cell r="L125" t="str">
            <v>No Data</v>
          </cell>
          <cell r="M125" t="str">
            <v>No Data</v>
          </cell>
          <cell r="N125" t="str">
            <v>No Data</v>
          </cell>
          <cell r="O125" t="str">
            <v>No Data</v>
          </cell>
          <cell r="P125" t="str">
            <v>No Data</v>
          </cell>
          <cell r="Q125" t="str">
            <v>No Data</v>
          </cell>
          <cell r="R125" t="str">
            <v>No Data</v>
          </cell>
        </row>
        <row r="126">
          <cell r="A126" t="str">
            <v>Subtotal Costs-Outpatient ASC-Subprovider II</v>
          </cell>
          <cell r="B126" t="str">
            <v>H61</v>
          </cell>
          <cell r="C126" t="str">
            <v>Worksheet D, Pt V Column 6, Line 104 Sub II</v>
          </cell>
          <cell r="D126" t="str">
            <v>No Data</v>
          </cell>
          <cell r="E126" t="str">
            <v>No Data</v>
          </cell>
          <cell r="F126" t="str">
            <v>No Data</v>
          </cell>
          <cell r="G126" t="str">
            <v>No Data</v>
          </cell>
          <cell r="H126" t="str">
            <v>No Data</v>
          </cell>
          <cell r="I126" t="str">
            <v>No Data</v>
          </cell>
          <cell r="J126" t="str">
            <v>No Data</v>
          </cell>
          <cell r="L126" t="str">
            <v>No Data</v>
          </cell>
          <cell r="M126" t="str">
            <v>No Data</v>
          </cell>
          <cell r="N126" t="str">
            <v>No Data</v>
          </cell>
          <cell r="O126" t="str">
            <v>No Data</v>
          </cell>
          <cell r="P126" t="str">
            <v>No Data</v>
          </cell>
          <cell r="Q126" t="str">
            <v>No Data</v>
          </cell>
          <cell r="R126" t="str">
            <v>No Data</v>
          </cell>
        </row>
        <row r="127">
          <cell r="A127" t="str">
            <v>Subtotal Costs-Outpatient Radiology-Subprovider II</v>
          </cell>
          <cell r="B127" t="str">
            <v>H62</v>
          </cell>
          <cell r="C127" t="str">
            <v>Worksheet D, Pt V Column 7, Line 104 Sub II</v>
          </cell>
          <cell r="D127" t="str">
            <v>No Data</v>
          </cell>
          <cell r="E127" t="str">
            <v>No Data</v>
          </cell>
          <cell r="F127" t="str">
            <v>No Data</v>
          </cell>
          <cell r="G127" t="str">
            <v>No Data</v>
          </cell>
          <cell r="H127" t="str">
            <v>No Data</v>
          </cell>
          <cell r="I127" t="str">
            <v>No Data</v>
          </cell>
          <cell r="J127" t="str">
            <v>No Data</v>
          </cell>
          <cell r="L127" t="str">
            <v>No Data</v>
          </cell>
          <cell r="M127" t="str">
            <v>No Data</v>
          </cell>
          <cell r="N127" t="str">
            <v>No Data</v>
          </cell>
          <cell r="O127" t="str">
            <v>No Data</v>
          </cell>
          <cell r="P127" t="str">
            <v>No Data</v>
          </cell>
          <cell r="Q127" t="str">
            <v>No Data</v>
          </cell>
          <cell r="R127" t="str">
            <v>No Data</v>
          </cell>
        </row>
        <row r="128">
          <cell r="A128" t="str">
            <v>Subtotal Costs-Other OP Diagnostic-Subprovider II</v>
          </cell>
          <cell r="B128" t="str">
            <v>H63</v>
          </cell>
          <cell r="C128" t="str">
            <v>Worksheet D, Pt V Column 8, Line 104 Sub II</v>
          </cell>
          <cell r="D128" t="str">
            <v>No Data</v>
          </cell>
          <cell r="E128" t="str">
            <v>No Data</v>
          </cell>
          <cell r="F128" t="str">
            <v>No Data</v>
          </cell>
          <cell r="G128" t="str">
            <v>No Data</v>
          </cell>
          <cell r="H128" t="str">
            <v>No Data</v>
          </cell>
          <cell r="I128" t="str">
            <v>No Data</v>
          </cell>
          <cell r="J128" t="str">
            <v>No Data</v>
          </cell>
          <cell r="L128" t="str">
            <v>No Data</v>
          </cell>
          <cell r="M128" t="str">
            <v>No Data</v>
          </cell>
          <cell r="N128" t="str">
            <v>No Data</v>
          </cell>
          <cell r="O128" t="str">
            <v>No Data</v>
          </cell>
          <cell r="P128" t="str">
            <v>No Data</v>
          </cell>
          <cell r="Q128" t="str">
            <v>No Data</v>
          </cell>
          <cell r="R128" t="str">
            <v>No Data</v>
          </cell>
        </row>
        <row r="129">
          <cell r="A129" t="str">
            <v>Program Costs: All Other + PPS Services - SUB II</v>
          </cell>
          <cell r="B129" t="str">
            <v>H64</v>
          </cell>
          <cell r="C129" t="str">
            <v>Worksheet D, Pt V Column 9 + 9.01, Line 104 Sub II</v>
          </cell>
          <cell r="D129" t="str">
            <v>No Data</v>
          </cell>
          <cell r="E129" t="str">
            <v>No Data</v>
          </cell>
          <cell r="F129" t="str">
            <v>No Data</v>
          </cell>
          <cell r="G129" t="str">
            <v>No Data</v>
          </cell>
          <cell r="H129" t="str">
            <v>No Data</v>
          </cell>
          <cell r="I129" t="str">
            <v>No Data</v>
          </cell>
          <cell r="J129" t="str">
            <v>No Data</v>
          </cell>
          <cell r="L129" t="str">
            <v>No Data</v>
          </cell>
          <cell r="M129" t="str">
            <v>No Data</v>
          </cell>
          <cell r="N129" t="str">
            <v>No Data</v>
          </cell>
          <cell r="O129" t="str">
            <v>No Data</v>
          </cell>
          <cell r="P129" t="str">
            <v>No Data</v>
          </cell>
          <cell r="Q129" t="str">
            <v>No Data</v>
          </cell>
          <cell r="R129" t="str">
            <v>No Data</v>
          </cell>
        </row>
        <row r="130">
          <cell r="A130" t="str">
            <v>Subtotal Costs-PPS services</v>
          </cell>
          <cell r="B130" t="str">
            <v>H333</v>
          </cell>
          <cell r="C130" t="str">
            <v>Worksheet D, Pt V Column 9.01, Line 104 Sub II</v>
          </cell>
          <cell r="D130" t="str">
            <v>No Data</v>
          </cell>
          <cell r="E130" t="str">
            <v>No Data</v>
          </cell>
          <cell r="F130" t="str">
            <v>No Data</v>
          </cell>
          <cell r="G130" t="str">
            <v>No Data</v>
          </cell>
          <cell r="H130" t="str">
            <v>No Data</v>
          </cell>
          <cell r="I130" t="str">
            <v>No Data</v>
          </cell>
          <cell r="J130" t="str">
            <v>No Data</v>
          </cell>
          <cell r="L130" t="str">
            <v>No Data</v>
          </cell>
          <cell r="M130" t="str">
            <v>No Data</v>
          </cell>
          <cell r="N130" t="str">
            <v>No Data</v>
          </cell>
          <cell r="O130" t="str">
            <v>No Data</v>
          </cell>
          <cell r="P130" t="str">
            <v>No Data</v>
          </cell>
          <cell r="Q130" t="str">
            <v>No Data</v>
          </cell>
          <cell r="R130" t="str">
            <v>No Data</v>
          </cell>
        </row>
        <row r="131">
          <cell r="A131" t="str">
            <v>Program Costs: All Other on or after August 1, 2000 - SUB II</v>
          </cell>
          <cell r="B131" t="str">
            <v>H555</v>
          </cell>
          <cell r="C131" t="str">
            <v>Worksheet D, Pt V Column 9.02, Line 104 Sub II</v>
          </cell>
          <cell r="D131" t="str">
            <v>No Data</v>
          </cell>
          <cell r="E131" t="str">
            <v>No Data</v>
          </cell>
          <cell r="F131" t="str">
            <v>No Data</v>
          </cell>
          <cell r="G131" t="str">
            <v>No Data</v>
          </cell>
          <cell r="H131" t="str">
            <v>No Data</v>
          </cell>
          <cell r="I131" t="str">
            <v>No Data</v>
          </cell>
          <cell r="J131" t="str">
            <v>No Data</v>
          </cell>
          <cell r="L131" t="str">
            <v>No Data</v>
          </cell>
          <cell r="M131" t="str">
            <v>No Data</v>
          </cell>
          <cell r="N131" t="str">
            <v>No Data</v>
          </cell>
          <cell r="O131" t="str">
            <v>No Data</v>
          </cell>
          <cell r="P131" t="str">
            <v>No Data</v>
          </cell>
          <cell r="Q131" t="str">
            <v>No Data</v>
          </cell>
          <cell r="R131" t="str">
            <v>No Data</v>
          </cell>
        </row>
        <row r="132">
          <cell r="A132" t="str">
            <v>Program Costs: All Other on or after August 1, 2000 - SUB II</v>
          </cell>
          <cell r="B132" t="str">
            <v>H558</v>
          </cell>
          <cell r="C132" t="str">
            <v>Worksheet D, Pt V Column 9.03, Line 104 Sub II</v>
          </cell>
          <cell r="D132" t="str">
            <v>No Data</v>
          </cell>
          <cell r="E132" t="str">
            <v>No Data</v>
          </cell>
          <cell r="F132" t="str">
            <v>No Data</v>
          </cell>
          <cell r="G132" t="str">
            <v>No Data</v>
          </cell>
          <cell r="H132" t="str">
            <v>No Data</v>
          </cell>
          <cell r="I132" t="str">
            <v>No Data</v>
          </cell>
          <cell r="J132" t="str">
            <v>No Data</v>
          </cell>
          <cell r="L132" t="str">
            <v>No Data</v>
          </cell>
          <cell r="M132" t="str">
            <v>No Data</v>
          </cell>
          <cell r="N132" t="str">
            <v>No Data</v>
          </cell>
          <cell r="O132" t="str">
            <v>No Data</v>
          </cell>
          <cell r="P132" t="str">
            <v>No Data</v>
          </cell>
          <cell r="Q132" t="str">
            <v>No Data</v>
          </cell>
          <cell r="R132" t="str">
            <v>No Data</v>
          </cell>
        </row>
        <row r="133">
          <cell r="A133" t="str">
            <v>Inpatient Part B Costs - Hospital</v>
          </cell>
          <cell r="B133" t="str">
            <v>H580</v>
          </cell>
          <cell r="C133" t="str">
            <v>Worksheet D, Pt V Column 11, Line 104</v>
          </cell>
          <cell r="D133" t="str">
            <v>No Data</v>
          </cell>
          <cell r="E133" t="str">
            <v>No Data</v>
          </cell>
          <cell r="F133" t="str">
            <v>No Data</v>
          </cell>
          <cell r="G133" t="str">
            <v>No Data</v>
          </cell>
          <cell r="H133" t="str">
            <v>No Data</v>
          </cell>
          <cell r="I133" t="str">
            <v>No Data</v>
          </cell>
          <cell r="J133" t="str">
            <v>No Data</v>
          </cell>
          <cell r="L133" t="str">
            <v>No Data</v>
          </cell>
          <cell r="M133" t="str">
            <v>No Data</v>
          </cell>
          <cell r="N133" t="str">
            <v>No Data</v>
          </cell>
          <cell r="O133" t="str">
            <v>No Data</v>
          </cell>
          <cell r="P133" t="str">
            <v>No Data</v>
          </cell>
          <cell r="Q133" t="str">
            <v>No Data</v>
          </cell>
          <cell r="R133" t="str">
            <v>No Data</v>
          </cell>
        </row>
        <row r="134">
          <cell r="A134" t="str">
            <v>Total Cost-Wksht B Pt I Col. 27</v>
          </cell>
          <cell r="B134" t="str">
            <v>H33</v>
          </cell>
          <cell r="C134" t="str">
            <v>Worksheet C, Part II Column 1, Line 103</v>
          </cell>
          <cell r="D134" t="str">
            <v>No Data</v>
          </cell>
          <cell r="E134" t="str">
            <v>No Data</v>
          </cell>
          <cell r="F134" t="str">
            <v>No Data</v>
          </cell>
          <cell r="G134" t="str">
            <v>No Data</v>
          </cell>
          <cell r="H134" t="str">
            <v>No Data</v>
          </cell>
          <cell r="I134" t="str">
            <v>No Data</v>
          </cell>
          <cell r="J134" t="str">
            <v>No Data</v>
          </cell>
          <cell r="L134" t="str">
            <v>No Data</v>
          </cell>
          <cell r="M134" t="str">
            <v>No Data</v>
          </cell>
          <cell r="N134" t="str">
            <v>No Data</v>
          </cell>
          <cell r="O134" t="str">
            <v>No Data</v>
          </cell>
          <cell r="P134" t="str">
            <v>No Data</v>
          </cell>
          <cell r="Q134" t="str">
            <v>No Data</v>
          </cell>
          <cell r="R134" t="str">
            <v>No Data</v>
          </cell>
        </row>
        <row r="135">
          <cell r="A135" t="str">
            <v>Total Cost Net of Capital &amp; Operating Reduction</v>
          </cell>
          <cell r="B135" t="str">
            <v>H36</v>
          </cell>
          <cell r="C135" t="str">
            <v>Worksheet C, Part II Column 6, Line 103</v>
          </cell>
          <cell r="D135" t="str">
            <v>No Data</v>
          </cell>
          <cell r="E135" t="str">
            <v>No Data</v>
          </cell>
          <cell r="F135" t="str">
            <v>No Data</v>
          </cell>
          <cell r="G135" t="str">
            <v>No Data</v>
          </cell>
          <cell r="H135" t="str">
            <v>No Data</v>
          </cell>
          <cell r="I135" t="str">
            <v>No Data</v>
          </cell>
          <cell r="J135" t="str">
            <v>No Data</v>
          </cell>
          <cell r="L135" t="str">
            <v>No Data</v>
          </cell>
          <cell r="M135" t="str">
            <v>No Data</v>
          </cell>
          <cell r="N135" t="str">
            <v>No Data</v>
          </cell>
          <cell r="O135" t="str">
            <v>No Data</v>
          </cell>
          <cell r="P135" t="str">
            <v>No Data</v>
          </cell>
          <cell r="Q135" t="str">
            <v>No Data</v>
          </cell>
          <cell r="R135" t="str">
            <v>No Data</v>
          </cell>
        </row>
        <row r="137">
          <cell r="A137" t="str">
            <v>Cost Reduction Factor</v>
          </cell>
          <cell r="B137" t="str">
            <v>Cost _Red_Factor</v>
          </cell>
          <cell r="C137" t="str">
            <v>(H33/H36)-1</v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I137" t="str">
            <v/>
          </cell>
          <cell r="J137" t="str">
            <v/>
          </cell>
          <cell r="L137" t="e">
            <v>#VALUE!</v>
          </cell>
          <cell r="M137" t="e">
            <v>#VALUE!</v>
          </cell>
          <cell r="N137" t="e">
            <v>#VALUE!</v>
          </cell>
          <cell r="O137" t="e">
            <v>#VALUE!</v>
          </cell>
          <cell r="P137" t="e">
            <v>#VALUE!</v>
          </cell>
          <cell r="Q137" t="e">
            <v>#VALUE!</v>
          </cell>
          <cell r="R137" t="e">
            <v>#VALUE!</v>
          </cell>
        </row>
        <row r="138">
          <cell r="A138" t="str">
            <v>Cost Add Back Amount</v>
          </cell>
          <cell r="B138" t="str">
            <v>Cost_Add_Back</v>
          </cell>
          <cell r="C138" t="str">
            <v>([H51]+[H52]+[H53]+[H56]+[H183]+[H57]+[H58]+[H59]+[H60]+[H61]+   [H62]+[H63]+[H64]+[H331]+[H332]+[H333])*(Cost_Red_Factor)</v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I138" t="str">
            <v/>
          </cell>
          <cell r="J138" t="str">
            <v/>
          </cell>
          <cell r="L138" t="e">
            <v>#VALUE!</v>
          </cell>
          <cell r="M138" t="e">
            <v>#VALUE!</v>
          </cell>
          <cell r="N138" t="e">
            <v>#VALUE!</v>
          </cell>
          <cell r="O138" t="e">
            <v>#VALUE!</v>
          </cell>
          <cell r="P138" t="e">
            <v>#VALUE!</v>
          </cell>
          <cell r="Q138" t="e">
            <v>#VALUE!</v>
          </cell>
          <cell r="R138" t="e">
            <v>#VALUE!</v>
          </cell>
        </row>
        <row r="148">
          <cell r="A148" t="str">
            <v>Outpatient Gain/Loss</v>
          </cell>
          <cell r="B148" t="str">
            <v>OUT_GL</v>
          </cell>
          <cell r="C148" t="str">
            <v>[OUT_REV]-[OUT_COST]</v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I148" t="str">
            <v/>
          </cell>
          <cell r="J148" t="str">
            <v/>
          </cell>
          <cell r="L148" t="e">
            <v>#VALUE!</v>
          </cell>
          <cell r="M148" t="e">
            <v>#VALUE!</v>
          </cell>
          <cell r="N148" t="e">
            <v>#VALUE!</v>
          </cell>
          <cell r="O148" t="e">
            <v>#VALUE!</v>
          </cell>
          <cell r="P148" t="e">
            <v>#VALUE!</v>
          </cell>
          <cell r="Q148" t="e">
            <v>#VALUE!</v>
          </cell>
          <cell r="R148" t="e">
            <v>#VALUE!</v>
          </cell>
        </row>
        <row r="153">
          <cell r="A153" t="str">
            <v>Direct Graduate Medical Education Revenue</v>
          </cell>
          <cell r="B153" t="str">
            <v>GME_REV</v>
          </cell>
          <cell r="C153" t="str">
            <v>[A_GME_wo_MC] + [B_GME_wo_MC]</v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I153" t="str">
            <v/>
          </cell>
          <cell r="J153" t="str">
            <v/>
          </cell>
          <cell r="L153" t="e">
            <v>#VALUE!</v>
          </cell>
          <cell r="M153" t="e">
            <v>#VALUE!</v>
          </cell>
          <cell r="N153" t="e">
            <v>#VALUE!</v>
          </cell>
          <cell r="O153" t="e">
            <v>#VALUE!</v>
          </cell>
          <cell r="P153" t="e">
            <v>#VALUE!</v>
          </cell>
          <cell r="Q153" t="e">
            <v>#VALUE!</v>
          </cell>
          <cell r="R153" t="e">
            <v>#VALUE!</v>
          </cell>
        </row>
        <row r="155">
          <cell r="A155" t="str">
            <v>Pt A Medicare GME Payment-Title XVIII Only</v>
          </cell>
          <cell r="B155" t="str">
            <v>H136</v>
          </cell>
          <cell r="C155" t="str">
            <v>Worksheet E-3, Pt IV Column 1, Line 24</v>
          </cell>
          <cell r="D155" t="str">
            <v>No Data</v>
          </cell>
          <cell r="E155" t="str">
            <v>No Data</v>
          </cell>
          <cell r="F155" t="str">
            <v>No Data</v>
          </cell>
          <cell r="G155" t="str">
            <v>No Data</v>
          </cell>
          <cell r="H155" t="str">
            <v>No Data</v>
          </cell>
          <cell r="I155" t="str">
            <v>No Data</v>
          </cell>
          <cell r="J155" t="str">
            <v>No Data</v>
          </cell>
          <cell r="L155" t="str">
            <v>No Data</v>
          </cell>
          <cell r="M155" t="str">
            <v>No Data</v>
          </cell>
          <cell r="N155" t="str">
            <v>No Data</v>
          </cell>
          <cell r="O155" t="str">
            <v>No Data</v>
          </cell>
          <cell r="P155" t="str">
            <v>No Data</v>
          </cell>
          <cell r="Q155" t="str">
            <v>No Data</v>
          </cell>
          <cell r="R155" t="str">
            <v>No Data</v>
          </cell>
        </row>
        <row r="156">
          <cell r="A156" t="str">
            <v>Pt B Medicare GME Payment-Title XVIII Only</v>
          </cell>
          <cell r="B156" t="str">
            <v>H137</v>
          </cell>
          <cell r="C156" t="str">
            <v>Worksheet E-3, Pt IV Column 1, Line 25</v>
          </cell>
          <cell r="D156" t="str">
            <v>No Data</v>
          </cell>
          <cell r="E156" t="str">
            <v>No Data</v>
          </cell>
          <cell r="F156" t="str">
            <v>No Data</v>
          </cell>
          <cell r="G156" t="str">
            <v>No Data</v>
          </cell>
          <cell r="H156" t="str">
            <v>No Data</v>
          </cell>
          <cell r="I156" t="str">
            <v>No Data</v>
          </cell>
          <cell r="J156" t="str">
            <v>No Data</v>
          </cell>
          <cell r="L156" t="str">
            <v>No Data</v>
          </cell>
          <cell r="M156" t="str">
            <v>No Data</v>
          </cell>
          <cell r="N156" t="str">
            <v>No Data</v>
          </cell>
          <cell r="O156" t="str">
            <v>No Data</v>
          </cell>
          <cell r="P156" t="str">
            <v>No Data</v>
          </cell>
          <cell r="Q156" t="str">
            <v>No Data</v>
          </cell>
          <cell r="R156" t="str">
            <v>No Data</v>
          </cell>
        </row>
        <row r="157">
          <cell r="A157" t="str">
            <v>Total Medicare GME Payment w/out Managed Care-Title XVIII Only</v>
          </cell>
          <cell r="B157" t="str">
            <v>H581</v>
          </cell>
          <cell r="C157" t="str">
            <v>Worksheet E-3, Pt IV Column 1, Line 6.01</v>
          </cell>
          <cell r="D157" t="str">
            <v>No Data</v>
          </cell>
          <cell r="E157" t="str">
            <v>No Data</v>
          </cell>
          <cell r="F157" t="str">
            <v>No Data</v>
          </cell>
          <cell r="G157" t="str">
            <v>No Data</v>
          </cell>
          <cell r="H157" t="str">
            <v>No Data</v>
          </cell>
          <cell r="I157" t="str">
            <v>No Data</v>
          </cell>
          <cell r="J157" t="str">
            <v>No Data</v>
          </cell>
          <cell r="L157" t="str">
            <v>No Data</v>
          </cell>
          <cell r="M157" t="str">
            <v>No Data</v>
          </cell>
          <cell r="N157" t="str">
            <v>No Data</v>
          </cell>
          <cell r="O157" t="str">
            <v>No Data</v>
          </cell>
          <cell r="P157" t="str">
            <v>No Data</v>
          </cell>
          <cell r="Q157" t="str">
            <v>No Data</v>
          </cell>
          <cell r="R157" t="str">
            <v>No Data</v>
          </cell>
        </row>
        <row r="158">
          <cell r="A158" t="str">
            <v>Pt A Medicare GME Payment w/out Managed Care-Title XVIII Only</v>
          </cell>
          <cell r="B158" t="str">
            <v>A_GME_wo_MC</v>
          </cell>
          <cell r="C158" t="str">
            <v>( [H581] / ([H136] + [H137] ) ) * [H136]</v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I158" t="str">
            <v/>
          </cell>
          <cell r="J158" t="str">
            <v/>
          </cell>
          <cell r="L158" t="e">
            <v>#VALUE!</v>
          </cell>
          <cell r="M158" t="e">
            <v>#VALUE!</v>
          </cell>
          <cell r="N158" t="e">
            <v>#VALUE!</v>
          </cell>
          <cell r="O158" t="e">
            <v>#VALUE!</v>
          </cell>
          <cell r="P158" t="e">
            <v>#VALUE!</v>
          </cell>
          <cell r="Q158" t="e">
            <v>#VALUE!</v>
          </cell>
          <cell r="R158" t="e">
            <v>#VALUE!</v>
          </cell>
        </row>
        <row r="159">
          <cell r="A159" t="str">
            <v>Pt B Medicare GME Payment w/out Managed Care-Title XVIII Only</v>
          </cell>
          <cell r="B159" t="str">
            <v>B_GME_wo_MC</v>
          </cell>
          <cell r="C159" t="str">
            <v>( [H581] / ([H136] + [H137] ) ) * [H137]</v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I159" t="str">
            <v/>
          </cell>
          <cell r="J159" t="str">
            <v/>
          </cell>
          <cell r="L159" t="e">
            <v>#VALUE!</v>
          </cell>
          <cell r="M159" t="e">
            <v>#VALUE!</v>
          </cell>
          <cell r="N159" t="e">
            <v>#VALUE!</v>
          </cell>
          <cell r="O159" t="e">
            <v>#VALUE!</v>
          </cell>
          <cell r="P159" t="e">
            <v>#VALUE!</v>
          </cell>
          <cell r="Q159" t="e">
            <v>#VALUE!</v>
          </cell>
          <cell r="R159" t="e">
            <v>#VALUE!</v>
          </cell>
        </row>
        <row r="161">
          <cell r="A161" t="str">
            <v>Direct Graduate Medical Education Cost</v>
          </cell>
          <cell r="B161" t="str">
            <v>GME_COST</v>
          </cell>
          <cell r="C161" t="str">
            <v>FORMULA_A + FORMULA_B + FORMULA_C</v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I161" t="str">
            <v/>
          </cell>
          <cell r="J161" t="str">
            <v/>
          </cell>
          <cell r="L161" t="e">
            <v>#VALUE!</v>
          </cell>
          <cell r="M161" t="e">
            <v>#VALUE!</v>
          </cell>
          <cell r="N161" t="e">
            <v>#VALUE!</v>
          </cell>
          <cell r="O161" t="e">
            <v>#VALUE!</v>
          </cell>
          <cell r="P161" t="e">
            <v>#VALUE!</v>
          </cell>
          <cell r="Q161" t="e">
            <v>#VALUE!</v>
          </cell>
          <cell r="R161" t="e">
            <v>#VALUE!</v>
          </cell>
        </row>
        <row r="163">
          <cell r="A163" t="str">
            <v xml:space="preserve">Medicare Inpatient Routine DGME Costs </v>
          </cell>
          <cell r="B163" t="str">
            <v>FORMULA_A</v>
          </cell>
          <cell r="C163" t="str">
            <v>[H133]*[EY11a]</v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I163" t="str">
            <v/>
          </cell>
          <cell r="J163" t="str">
            <v/>
          </cell>
          <cell r="L163" t="e">
            <v>#VALUE!</v>
          </cell>
          <cell r="M163" t="e">
            <v>#VALUE!</v>
          </cell>
          <cell r="N163" t="e">
            <v>#VALUE!</v>
          </cell>
          <cell r="O163" t="e">
            <v>#VALUE!</v>
          </cell>
          <cell r="P163" t="e">
            <v>#VALUE!</v>
          </cell>
          <cell r="Q163" t="e">
            <v>#VALUE!</v>
          </cell>
          <cell r="R163" t="e">
            <v>#VALUE!</v>
          </cell>
        </row>
        <row r="164">
          <cell r="A164" t="str">
            <v xml:space="preserve">Medicare Inpatient Ancillary DGME Costs </v>
          </cell>
          <cell r="B164" t="str">
            <v>FORMULA_B</v>
          </cell>
          <cell r="C164" t="str">
            <v>[EY11]*([EY27]/[EY18])</v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I164" t="str">
            <v/>
          </cell>
          <cell r="J164" t="str">
            <v/>
          </cell>
          <cell r="L164" t="e">
            <v>#VALUE!</v>
          </cell>
          <cell r="M164" t="e">
            <v>#VALUE!</v>
          </cell>
          <cell r="N164" t="e">
            <v>#VALUE!</v>
          </cell>
          <cell r="O164" t="e">
            <v>#VALUE!</v>
          </cell>
          <cell r="P164" t="e">
            <v>#VALUE!</v>
          </cell>
          <cell r="Q164" t="e">
            <v>#VALUE!</v>
          </cell>
          <cell r="R164" t="e">
            <v>#VALUE!</v>
          </cell>
        </row>
        <row r="165">
          <cell r="A165" t="str">
            <v xml:space="preserve">Medicare Outpatient Ancillary DGME Costs </v>
          </cell>
          <cell r="B165" t="str">
            <v>FORMULA_C</v>
          </cell>
          <cell r="C165" t="str">
            <v>([EY11]*([EY29]/[EY18])</v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I165" t="str">
            <v/>
          </cell>
          <cell r="J165" t="str">
            <v/>
          </cell>
          <cell r="L165" t="e">
            <v>#VALUE!</v>
          </cell>
          <cell r="M165" t="e">
            <v>#VALUE!</v>
          </cell>
          <cell r="N165" t="e">
            <v>#VALUE!</v>
          </cell>
          <cell r="O165" t="e">
            <v>#VALUE!</v>
          </cell>
          <cell r="P165" t="e">
            <v>#VALUE!</v>
          </cell>
          <cell r="Q165" t="e">
            <v>#VALUE!</v>
          </cell>
          <cell r="R165" t="e">
            <v>#VALUE!</v>
          </cell>
        </row>
        <row r="167">
          <cell r="A167" t="str">
            <v>Ratio Of Pgm IP Dys To Total IP Dys</v>
          </cell>
          <cell r="B167" t="str">
            <v>H133</v>
          </cell>
          <cell r="C167" t="str">
            <v>Worksheet E-3, Pt IV Column 1, Line 6</v>
          </cell>
          <cell r="D167" t="str">
            <v>No Data</v>
          </cell>
          <cell r="E167" t="str">
            <v>No Data</v>
          </cell>
          <cell r="F167" t="str">
            <v>No Data</v>
          </cell>
          <cell r="G167" t="str">
            <v>No Data</v>
          </cell>
          <cell r="H167" t="str">
            <v>No Data</v>
          </cell>
          <cell r="I167" t="str">
            <v>No Data</v>
          </cell>
          <cell r="J167" t="str">
            <v>No Data</v>
          </cell>
          <cell r="L167" t="str">
            <v>No Data</v>
          </cell>
          <cell r="M167" t="str">
            <v>No Data</v>
          </cell>
          <cell r="N167" t="str">
            <v>No Data</v>
          </cell>
          <cell r="O167" t="str">
            <v>No Data</v>
          </cell>
          <cell r="P167" t="str">
            <v>No Data</v>
          </cell>
          <cell r="Q167" t="str">
            <v>No Data</v>
          </cell>
          <cell r="R167" t="str">
            <v>No Data</v>
          </cell>
        </row>
        <row r="168">
          <cell r="A168" t="str">
            <v>Total IP Routine GME Costs</v>
          </cell>
          <cell r="B168" t="str">
            <v>EY11A</v>
          </cell>
          <cell r="C168" t="str">
            <v>Worksheet B, Part I Columns 22+23, Lines 25-36</v>
          </cell>
          <cell r="D168" t="str">
            <v>No Data</v>
          </cell>
          <cell r="E168" t="str">
            <v>No Data</v>
          </cell>
          <cell r="F168" t="str">
            <v>No Data</v>
          </cell>
          <cell r="G168" t="str">
            <v>No Data</v>
          </cell>
          <cell r="H168" t="str">
            <v>No Data</v>
          </cell>
          <cell r="I168" t="str">
            <v>No Data</v>
          </cell>
          <cell r="J168" t="str">
            <v>No Data</v>
          </cell>
          <cell r="L168" t="str">
            <v>No Data</v>
          </cell>
          <cell r="M168" t="str">
            <v>No Data</v>
          </cell>
          <cell r="N168" t="str">
            <v>No Data</v>
          </cell>
          <cell r="O168" t="str">
            <v>No Data</v>
          </cell>
          <cell r="P168" t="str">
            <v>No Data</v>
          </cell>
          <cell r="Q168" t="str">
            <v>No Data</v>
          </cell>
          <cell r="R168" t="str">
            <v>No Data</v>
          </cell>
        </row>
        <row r="169">
          <cell r="A169" t="str">
            <v>Total Ancillary GME Costs</v>
          </cell>
          <cell r="B169" t="str">
            <v>EY11</v>
          </cell>
          <cell r="C169" t="str">
            <v>Worksheet B, Part I Columns 22+23, Lines 37-94</v>
          </cell>
          <cell r="D169" t="str">
            <v>No Data</v>
          </cell>
          <cell r="E169" t="str">
            <v>No Data</v>
          </cell>
          <cell r="F169" t="str">
            <v>No Data</v>
          </cell>
          <cell r="G169" t="str">
            <v>No Data</v>
          </cell>
          <cell r="H169" t="str">
            <v>No Data</v>
          </cell>
          <cell r="I169" t="str">
            <v>No Data</v>
          </cell>
          <cell r="J169" t="str">
            <v>No Data</v>
          </cell>
          <cell r="L169" t="str">
            <v>No Data</v>
          </cell>
          <cell r="M169" t="str">
            <v>No Data</v>
          </cell>
          <cell r="N169" t="str">
            <v>No Data</v>
          </cell>
          <cell r="O169" t="str">
            <v>No Data</v>
          </cell>
          <cell r="P169" t="str">
            <v>No Data</v>
          </cell>
          <cell r="Q169" t="str">
            <v>No Data</v>
          </cell>
          <cell r="R169" t="str">
            <v>No Data</v>
          </cell>
        </row>
        <row r="170">
          <cell r="A170" t="str">
            <v>Total Medicare Pt A Ancillary Charges (Facility)</v>
          </cell>
          <cell r="B170" t="str">
            <v>EY27</v>
          </cell>
          <cell r="C170" t="str">
            <v>Worksheet D-4 Column 2, Lines 37-94</v>
          </cell>
          <cell r="D170" t="str">
            <v>No Data</v>
          </cell>
          <cell r="E170" t="str">
            <v>No Data</v>
          </cell>
          <cell r="F170" t="str">
            <v>No Data</v>
          </cell>
          <cell r="G170" t="str">
            <v>No Data</v>
          </cell>
          <cell r="H170" t="str">
            <v>No Data</v>
          </cell>
          <cell r="I170" t="str">
            <v>No Data</v>
          </cell>
          <cell r="J170" t="str">
            <v>No Data</v>
          </cell>
          <cell r="L170" t="str">
            <v>No Data</v>
          </cell>
          <cell r="M170" t="str">
            <v>No Data</v>
          </cell>
          <cell r="N170" t="str">
            <v>No Data</v>
          </cell>
          <cell r="O170" t="str">
            <v>No Data</v>
          </cell>
          <cell r="P170" t="str">
            <v>No Data</v>
          </cell>
          <cell r="Q170" t="str">
            <v>No Data</v>
          </cell>
          <cell r="R170" t="str">
            <v>No Data</v>
          </cell>
        </row>
        <row r="171">
          <cell r="A171" t="str">
            <v>Total Medicare OP Charges (Facility)</v>
          </cell>
          <cell r="B171" t="str">
            <v>EY29</v>
          </cell>
          <cell r="C171" t="str">
            <v>Worksheet D, Pt V Columns 2-5.04, Line 101</v>
          </cell>
          <cell r="D171" t="str">
            <v>No Data</v>
          </cell>
          <cell r="E171" t="str">
            <v>No Data</v>
          </cell>
          <cell r="F171" t="str">
            <v>No Data</v>
          </cell>
          <cell r="G171" t="str">
            <v>No Data</v>
          </cell>
          <cell r="H171" t="str">
            <v>No Data</v>
          </cell>
          <cell r="I171" t="str">
            <v>No Data</v>
          </cell>
          <cell r="J171" t="str">
            <v>No Data</v>
          </cell>
          <cell r="L171" t="str">
            <v>No Data</v>
          </cell>
          <cell r="M171" t="str">
            <v>No Data</v>
          </cell>
          <cell r="N171" t="str">
            <v>No Data</v>
          </cell>
          <cell r="O171" t="str">
            <v>No Data</v>
          </cell>
          <cell r="P171" t="str">
            <v>No Data</v>
          </cell>
          <cell r="Q171" t="str">
            <v>No Data</v>
          </cell>
          <cell r="R171" t="str">
            <v>No Data</v>
          </cell>
        </row>
        <row r="172">
          <cell r="A172" t="str">
            <v>Total Ancillary Charges</v>
          </cell>
          <cell r="B172" t="str">
            <v>EY18</v>
          </cell>
          <cell r="C172" t="str">
            <v>Worksheet C, Part I Columns 6+7, Lines 37-94</v>
          </cell>
          <cell r="D172" t="str">
            <v>No Data</v>
          </cell>
          <cell r="E172" t="str">
            <v>No Data</v>
          </cell>
          <cell r="F172" t="str">
            <v>No Data</v>
          </cell>
          <cell r="G172" t="str">
            <v>No Data</v>
          </cell>
          <cell r="H172" t="str">
            <v>No Data</v>
          </cell>
          <cell r="I172" t="str">
            <v>No Data</v>
          </cell>
          <cell r="J172" t="str">
            <v>No Data</v>
          </cell>
          <cell r="L172" t="str">
            <v>No Data</v>
          </cell>
          <cell r="M172" t="str">
            <v>No Data</v>
          </cell>
          <cell r="N172" t="str">
            <v>No Data</v>
          </cell>
          <cell r="O172" t="str">
            <v>No Data</v>
          </cell>
          <cell r="P172" t="str">
            <v>No Data</v>
          </cell>
          <cell r="Q172" t="str">
            <v>No Data</v>
          </cell>
          <cell r="R172" t="str">
            <v>No Data</v>
          </cell>
        </row>
        <row r="174">
          <cell r="A174" t="str">
            <v>GME cost associated with Managed Care patients</v>
          </cell>
          <cell r="B174" t="str">
            <v>FORMULA_D</v>
          </cell>
          <cell r="C174" t="str">
            <v>((([H134]+[H135])/[H187])*[EY11A])</v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I174" t="str">
            <v/>
          </cell>
          <cell r="J174" t="str">
            <v/>
          </cell>
          <cell r="L174" t="e">
            <v>#VALUE!</v>
          </cell>
          <cell r="M174" t="e">
            <v>#VALUE!</v>
          </cell>
          <cell r="N174" t="e">
            <v>#VALUE!</v>
          </cell>
          <cell r="O174" t="e">
            <v>#VALUE!</v>
          </cell>
          <cell r="P174" t="e">
            <v>#VALUE!</v>
          </cell>
          <cell r="Q174" t="e">
            <v>#VALUE!</v>
          </cell>
          <cell r="R174" t="e">
            <v>#VALUE!</v>
          </cell>
        </row>
        <row r="175">
          <cell r="A175" t="str">
            <v>Pgm Managed Care Dys Occurring On Or After 1/1 Of This CR Period</v>
          </cell>
          <cell r="B175" t="str">
            <v>H134</v>
          </cell>
          <cell r="C175" t="str">
            <v>Worksheet E-3, Pt IV Column 1, Line 6.02</v>
          </cell>
          <cell r="D175" t="str">
            <v>No Data</v>
          </cell>
          <cell r="E175" t="str">
            <v>No Data</v>
          </cell>
          <cell r="F175" t="str">
            <v>No Data</v>
          </cell>
          <cell r="G175" t="str">
            <v>No Data</v>
          </cell>
          <cell r="H175" t="str">
            <v>No Data</v>
          </cell>
          <cell r="I175" t="str">
            <v>No Data</v>
          </cell>
          <cell r="J175" t="str">
            <v>No Data</v>
          </cell>
          <cell r="L175" t="str">
            <v>No Data</v>
          </cell>
          <cell r="M175" t="str">
            <v>No Data</v>
          </cell>
          <cell r="N175" t="str">
            <v>No Data</v>
          </cell>
          <cell r="O175" t="str">
            <v>No Data</v>
          </cell>
          <cell r="P175" t="str">
            <v>No Data</v>
          </cell>
          <cell r="Q175" t="str">
            <v>No Data</v>
          </cell>
          <cell r="R175" t="str">
            <v>No Data</v>
          </cell>
        </row>
        <row r="176">
          <cell r="A176" t="str">
            <v>Pgm Managed Care Dys Occurring Before 1/1 Of This CR Yr.</v>
          </cell>
          <cell r="B176" t="str">
            <v>H135</v>
          </cell>
          <cell r="C176" t="str">
            <v>Worksheet E-3, Pt IV Column 1, Line 6.06</v>
          </cell>
          <cell r="D176" t="str">
            <v>No Data</v>
          </cell>
          <cell r="E176" t="str">
            <v>No Data</v>
          </cell>
          <cell r="F176" t="str">
            <v>No Data</v>
          </cell>
          <cell r="G176" t="str">
            <v>No Data</v>
          </cell>
          <cell r="H176" t="str">
            <v>No Data</v>
          </cell>
          <cell r="I176" t="str">
            <v>No Data</v>
          </cell>
          <cell r="J176" t="str">
            <v>No Data</v>
          </cell>
          <cell r="L176" t="str">
            <v>No Data</v>
          </cell>
          <cell r="M176" t="str">
            <v>No Data</v>
          </cell>
          <cell r="N176" t="str">
            <v>No Data</v>
          </cell>
          <cell r="O176" t="str">
            <v>No Data</v>
          </cell>
          <cell r="P176" t="str">
            <v>No Data</v>
          </cell>
          <cell r="Q176" t="str">
            <v>No Data</v>
          </cell>
          <cell r="R176" t="str">
            <v>No Data</v>
          </cell>
        </row>
        <row r="177">
          <cell r="A177" t="str">
            <v>Total Inpatient Days</v>
          </cell>
          <cell r="B177" t="str">
            <v>H187</v>
          </cell>
          <cell r="C177" t="str">
            <v>Worksheet E-3, Pt IV Column 1, Line 5</v>
          </cell>
          <cell r="D177" t="str">
            <v>No Data</v>
          </cell>
          <cell r="E177" t="str">
            <v>No Data</v>
          </cell>
          <cell r="F177" t="str">
            <v>No Data</v>
          </cell>
          <cell r="G177" t="str">
            <v>No Data</v>
          </cell>
          <cell r="H177" t="str">
            <v>No Data</v>
          </cell>
          <cell r="I177" t="str">
            <v>No Data</v>
          </cell>
          <cell r="J177" t="str">
            <v>No Data</v>
          </cell>
          <cell r="L177" t="str">
            <v>No Data</v>
          </cell>
          <cell r="M177" t="str">
            <v>No Data</v>
          </cell>
          <cell r="N177" t="str">
            <v>No Data</v>
          </cell>
          <cell r="O177" t="str">
            <v>No Data</v>
          </cell>
          <cell r="P177" t="str">
            <v>No Data</v>
          </cell>
          <cell r="Q177" t="str">
            <v>No Data</v>
          </cell>
          <cell r="R177" t="str">
            <v>No Data</v>
          </cell>
        </row>
        <row r="179">
          <cell r="A179" t="str">
            <v>Direct Graduate Medical Education Gain/Loss</v>
          </cell>
          <cell r="B179" t="str">
            <v>GME_GL</v>
          </cell>
          <cell r="C179" t="str">
            <v>[GME_REV]-[GME_COST]</v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I179" t="str">
            <v/>
          </cell>
          <cell r="J179" t="str">
            <v/>
          </cell>
          <cell r="L179" t="e">
            <v>#VALUE!</v>
          </cell>
          <cell r="M179" t="e">
            <v>#VALUE!</v>
          </cell>
          <cell r="N179" t="e">
            <v>#VALUE!</v>
          </cell>
          <cell r="O179" t="e">
            <v>#VALUE!</v>
          </cell>
          <cell r="P179" t="e">
            <v>#VALUE!</v>
          </cell>
          <cell r="Q179" t="e">
            <v>#VALUE!</v>
          </cell>
          <cell r="R179" t="e">
            <v>#VALUE!</v>
          </cell>
        </row>
        <row r="181">
          <cell r="A181" t="str">
            <v>Direct Graduate Medical Education Medicare Margin</v>
          </cell>
          <cell r="B181" t="str">
            <v>GME_MGN</v>
          </cell>
          <cell r="C181" t="str">
            <v>[GME_GL]/[GME_REV]</v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I181" t="str">
            <v/>
          </cell>
          <cell r="J181" t="str">
            <v/>
          </cell>
          <cell r="L181" t="e">
            <v>#VALUE!</v>
          </cell>
          <cell r="M181" t="e">
            <v>#VALUE!</v>
          </cell>
          <cell r="N181" t="e">
            <v>#VALUE!</v>
          </cell>
          <cell r="O181" t="e">
            <v>#VALUE!</v>
          </cell>
          <cell r="P181" t="e">
            <v>#VALUE!</v>
          </cell>
          <cell r="Q181" t="e">
            <v>#VALUE!</v>
          </cell>
          <cell r="R181" t="e">
            <v>#VALUE!</v>
          </cell>
        </row>
        <row r="184">
          <cell r="A184" t="e">
            <v>#N/A</v>
          </cell>
          <cell r="B184" t="str">
            <v>SUB_I_REV</v>
          </cell>
          <cell r="C184" t="str">
            <v>[F1946]-[F1950]+[F1950A]</v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I184" t="str">
            <v/>
          </cell>
          <cell r="J184" t="str">
            <v/>
          </cell>
          <cell r="L184" t="e">
            <v>#VALUE!</v>
          </cell>
          <cell r="M184" t="e">
            <v>#VALUE!</v>
          </cell>
          <cell r="N184" t="e">
            <v>#VALUE!</v>
          </cell>
          <cell r="O184" t="e">
            <v>#VALUE!</v>
          </cell>
          <cell r="P184" t="e">
            <v>#VALUE!</v>
          </cell>
          <cell r="Q184" t="e">
            <v>#VALUE!</v>
          </cell>
          <cell r="R184" t="e">
            <v>#VALUE!</v>
          </cell>
        </row>
        <row r="187">
          <cell r="A187" t="str">
            <v>Sum of Lines 1-3</v>
          </cell>
          <cell r="B187" t="str">
            <v>F1946</v>
          </cell>
          <cell r="C187" t="str">
            <v>Worksheet E-3, Pt I Column 1, Line 4 Sub I</v>
          </cell>
          <cell r="D187" t="str">
            <v>No Data</v>
          </cell>
          <cell r="E187" t="str">
            <v>No Data</v>
          </cell>
          <cell r="F187" t="str">
            <v>No Data</v>
          </cell>
          <cell r="G187" t="str">
            <v>No Data</v>
          </cell>
          <cell r="H187" t="str">
            <v>No Data</v>
          </cell>
          <cell r="I187" t="str">
            <v>No Data</v>
          </cell>
          <cell r="J187" t="str">
            <v>No Data</v>
          </cell>
          <cell r="L187" t="str">
            <v>No Data</v>
          </cell>
          <cell r="M187" t="str">
            <v>No Data</v>
          </cell>
          <cell r="N187" t="str">
            <v>No Data</v>
          </cell>
          <cell r="O187" t="str">
            <v>No Data</v>
          </cell>
          <cell r="P187" t="str">
            <v>No Data</v>
          </cell>
          <cell r="Q187" t="str">
            <v>No Data</v>
          </cell>
          <cell r="R187" t="str">
            <v>No Data</v>
          </cell>
        </row>
        <row r="188">
          <cell r="A188" t="str">
            <v/>
          </cell>
          <cell r="B188" t="str">
            <v/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I188" t="str">
            <v/>
          </cell>
          <cell r="J188" t="str">
            <v/>
          </cell>
          <cell r="Q188" t="str">
            <v>No Data</v>
          </cell>
          <cell r="R188" t="str">
            <v>No Data</v>
          </cell>
        </row>
        <row r="189">
          <cell r="A189" t="str">
            <v>Reimbursable Bad Debts (Excl those for Prof Services)</v>
          </cell>
          <cell r="B189" t="str">
            <v>F1950</v>
          </cell>
          <cell r="C189" t="str">
            <v>Worksheet E-3, Pt I Column 1, Line 11 Sub I</v>
          </cell>
          <cell r="D189" t="str">
            <v>No Data</v>
          </cell>
          <cell r="E189" t="str">
            <v>No Data</v>
          </cell>
          <cell r="F189" t="str">
            <v>No Data</v>
          </cell>
          <cell r="G189" t="str">
            <v>No Data</v>
          </cell>
          <cell r="H189" t="str">
            <v>No Data</v>
          </cell>
          <cell r="I189" t="str">
            <v>No Data</v>
          </cell>
          <cell r="J189" t="str">
            <v>No Data</v>
          </cell>
          <cell r="L189" t="str">
            <v>No Data</v>
          </cell>
          <cell r="M189" t="str">
            <v>No Data</v>
          </cell>
          <cell r="N189" t="str">
            <v>No Data</v>
          </cell>
          <cell r="O189" t="str">
            <v>No Data</v>
          </cell>
          <cell r="P189" t="str">
            <v>No Data</v>
          </cell>
          <cell r="Q189" t="str">
            <v>No Data</v>
          </cell>
          <cell r="R189" t="str">
            <v>No Data</v>
          </cell>
        </row>
        <row r="190">
          <cell r="A190" t="str">
            <v>Reimbursable Bad Debt Adjustment</v>
          </cell>
          <cell r="B190" t="str">
            <v>F1950A</v>
          </cell>
          <cell r="C190" t="str">
            <v>Worksheet E-3, Pt I Column 1, Line 11.01 Sub I</v>
          </cell>
          <cell r="D190" t="str">
            <v>No Data</v>
          </cell>
          <cell r="E190" t="str">
            <v>No Data</v>
          </cell>
          <cell r="F190" t="str">
            <v>No Data</v>
          </cell>
          <cell r="G190" t="str">
            <v>No Data</v>
          </cell>
          <cell r="H190" t="str">
            <v>No Data</v>
          </cell>
          <cell r="I190" t="str">
            <v>No Data</v>
          </cell>
          <cell r="J190" t="str">
            <v>No Data</v>
          </cell>
          <cell r="L190" t="str">
            <v>No Data</v>
          </cell>
          <cell r="M190" t="str">
            <v>No Data</v>
          </cell>
          <cell r="N190" t="str">
            <v>No Data</v>
          </cell>
          <cell r="O190" t="str">
            <v>No Data</v>
          </cell>
          <cell r="P190" t="str">
            <v>No Data</v>
          </cell>
          <cell r="Q190" t="str">
            <v>No Data</v>
          </cell>
          <cell r="R190" t="str">
            <v>No Data</v>
          </cell>
        </row>
        <row r="192">
          <cell r="A192" t="e">
            <v>#N/A</v>
          </cell>
          <cell r="B192" t="str">
            <v>SUB_I_COST</v>
          </cell>
          <cell r="C192" t="str">
            <v>[F995]</v>
          </cell>
          <cell r="D192" t="str">
            <v>No Data</v>
          </cell>
          <cell r="E192" t="str">
            <v>No Data</v>
          </cell>
          <cell r="F192" t="str">
            <v>No Data</v>
          </cell>
          <cell r="G192" t="str">
            <v>No Data</v>
          </cell>
          <cell r="H192" t="str">
            <v>No Data</v>
          </cell>
          <cell r="I192" t="str">
            <v>No Data</v>
          </cell>
          <cell r="J192" t="str">
            <v>No Data</v>
          </cell>
          <cell r="L192" t="str">
            <v>No Data</v>
          </cell>
          <cell r="M192" t="str">
            <v>No Data</v>
          </cell>
          <cell r="N192" t="str">
            <v>No Data</v>
          </cell>
          <cell r="O192" t="str">
            <v>No Data</v>
          </cell>
          <cell r="P192" t="str">
            <v>No Data</v>
          </cell>
          <cell r="Q192" t="str">
            <v>No Data</v>
          </cell>
          <cell r="R192" t="str">
            <v>No Data</v>
          </cell>
        </row>
        <row r="194">
          <cell r="A194" t="str">
            <v>Total Medicare IP Operating Costs</v>
          </cell>
          <cell r="B194" t="str">
            <v>F995</v>
          </cell>
          <cell r="C194" t="str">
            <v>Worksheet D-1, Pt II Column 1, Line 49 Sub I</v>
          </cell>
          <cell r="D194" t="str">
            <v>No Data</v>
          </cell>
          <cell r="E194" t="str">
            <v>No Data</v>
          </cell>
          <cell r="F194" t="str">
            <v>No Data</v>
          </cell>
          <cell r="G194" t="str">
            <v>No Data</v>
          </cell>
          <cell r="H194" t="str">
            <v>No Data</v>
          </cell>
          <cell r="I194" t="str">
            <v>No Data</v>
          </cell>
          <cell r="J194" t="str">
            <v>No Data</v>
          </cell>
          <cell r="L194" t="str">
            <v>No Data</v>
          </cell>
          <cell r="M194" t="str">
            <v>No Data</v>
          </cell>
          <cell r="N194" t="str">
            <v>No Data</v>
          </cell>
          <cell r="O194" t="str">
            <v>No Data</v>
          </cell>
          <cell r="P194" t="str">
            <v>No Data</v>
          </cell>
          <cell r="Q194" t="str">
            <v>No Data</v>
          </cell>
          <cell r="R194" t="str">
            <v>No Data</v>
          </cell>
        </row>
        <row r="196">
          <cell r="A196" t="e">
            <v>#N/A</v>
          </cell>
          <cell r="B196" t="str">
            <v>SUB_I_GL</v>
          </cell>
          <cell r="C196" t="str">
            <v>[SUB_I_REV]-[SUB_I_COST]</v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I196" t="str">
            <v/>
          </cell>
          <cell r="J196" t="str">
            <v/>
          </cell>
          <cell r="L196" t="e">
            <v>#VALUE!</v>
          </cell>
          <cell r="M196" t="e">
            <v>#VALUE!</v>
          </cell>
          <cell r="N196" t="e">
            <v>#VALUE!</v>
          </cell>
          <cell r="O196" t="e">
            <v>#VALUE!</v>
          </cell>
          <cell r="P196" t="e">
            <v>#VALUE!</v>
          </cell>
          <cell r="Q196" t="e">
            <v>#VALUE!</v>
          </cell>
          <cell r="R196" t="e">
            <v>#VALUE!</v>
          </cell>
        </row>
        <row r="201">
          <cell r="A201" t="e">
            <v>#N/A</v>
          </cell>
          <cell r="B201" t="str">
            <v>SUB_II_REV</v>
          </cell>
          <cell r="C201" t="str">
            <v>[F1962]-[F1966]+[F1966A]</v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I201" t="str">
            <v/>
          </cell>
          <cell r="J201" t="str">
            <v/>
          </cell>
          <cell r="L201" t="e">
            <v>#VALUE!</v>
          </cell>
          <cell r="M201" t="e">
            <v>#VALUE!</v>
          </cell>
          <cell r="N201" t="e">
            <v>#VALUE!</v>
          </cell>
          <cell r="O201" t="e">
            <v>#VALUE!</v>
          </cell>
          <cell r="P201" t="e">
            <v>#VALUE!</v>
          </cell>
          <cell r="Q201" t="e">
            <v>#VALUE!</v>
          </cell>
          <cell r="R201" t="e">
            <v>#VALUE!</v>
          </cell>
        </row>
        <row r="204">
          <cell r="A204" t="str">
            <v>Sum of Lines 1-3</v>
          </cell>
          <cell r="B204" t="str">
            <v>F1962</v>
          </cell>
          <cell r="C204" t="str">
            <v>Worksheet E-3, Pt I Column 1, Line 4 Sub II</v>
          </cell>
          <cell r="D204" t="str">
            <v>No Data</v>
          </cell>
          <cell r="E204" t="str">
            <v>No Data</v>
          </cell>
          <cell r="F204" t="str">
            <v>No Data</v>
          </cell>
          <cell r="G204" t="str">
            <v>No Data</v>
          </cell>
          <cell r="H204" t="str">
            <v>No Data</v>
          </cell>
          <cell r="I204" t="str">
            <v>No Data</v>
          </cell>
          <cell r="J204" t="str">
            <v>No Data</v>
          </cell>
          <cell r="L204" t="str">
            <v>No Data</v>
          </cell>
          <cell r="M204" t="str">
            <v>No Data</v>
          </cell>
          <cell r="N204" t="str">
            <v>No Data</v>
          </cell>
          <cell r="O204" t="str">
            <v>No Data</v>
          </cell>
          <cell r="P204" t="str">
            <v>No Data</v>
          </cell>
          <cell r="Q204" t="str">
            <v>No Data</v>
          </cell>
          <cell r="R204" t="str">
            <v>No Data</v>
          </cell>
        </row>
        <row r="205">
          <cell r="A205" t="str">
            <v/>
          </cell>
          <cell r="B205" t="str">
            <v/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I205" t="str">
            <v/>
          </cell>
          <cell r="J205" t="str">
            <v/>
          </cell>
          <cell r="Q205" t="str">
            <v>No Data</v>
          </cell>
          <cell r="R205" t="str">
            <v>No Data</v>
          </cell>
        </row>
        <row r="206">
          <cell r="A206" t="str">
            <v>Reimbursable Bad Debts (Excl those for Prof Services)</v>
          </cell>
          <cell r="B206" t="str">
            <v>F1966</v>
          </cell>
          <cell r="C206" t="str">
            <v>Worksheet E-3, Pt I Column 1, Line 11 Sub II</v>
          </cell>
          <cell r="D206" t="str">
            <v>No Data</v>
          </cell>
          <cell r="E206" t="str">
            <v>No Data</v>
          </cell>
          <cell r="F206" t="str">
            <v>No Data</v>
          </cell>
          <cell r="G206" t="str">
            <v>No Data</v>
          </cell>
          <cell r="H206" t="str">
            <v>No Data</v>
          </cell>
          <cell r="I206" t="str">
            <v>No Data</v>
          </cell>
          <cell r="J206" t="str">
            <v>No Data</v>
          </cell>
          <cell r="L206" t="str">
            <v>No Data</v>
          </cell>
          <cell r="M206" t="str">
            <v>No Data</v>
          </cell>
          <cell r="N206" t="str">
            <v>No Data</v>
          </cell>
          <cell r="O206" t="str">
            <v>No Data</v>
          </cell>
          <cell r="P206" t="str">
            <v>No Data</v>
          </cell>
          <cell r="Q206" t="str">
            <v>No Data</v>
          </cell>
          <cell r="R206" t="str">
            <v>No Data</v>
          </cell>
        </row>
        <row r="207">
          <cell r="A207" t="str">
            <v>Reimbursable Bad Debt Adjustment</v>
          </cell>
          <cell r="B207" t="str">
            <v>F1966A</v>
          </cell>
          <cell r="C207" t="str">
            <v>Worksheet E-3, Pt I Column 1, Line 11.01 Sub II</v>
          </cell>
          <cell r="D207" t="str">
            <v>No Data</v>
          </cell>
          <cell r="E207" t="str">
            <v>No Data</v>
          </cell>
          <cell r="F207" t="str">
            <v>No Data</v>
          </cell>
          <cell r="G207" t="str">
            <v>No Data</v>
          </cell>
          <cell r="H207" t="str">
            <v>No Data</v>
          </cell>
          <cell r="I207" t="str">
            <v>No Data</v>
          </cell>
          <cell r="J207" t="str">
            <v>No Data</v>
          </cell>
          <cell r="L207" t="str">
            <v>No Data</v>
          </cell>
          <cell r="M207" t="str">
            <v>No Data</v>
          </cell>
          <cell r="N207" t="str">
            <v>No Data</v>
          </cell>
          <cell r="O207" t="str">
            <v>No Data</v>
          </cell>
          <cell r="P207" t="str">
            <v>No Data</v>
          </cell>
          <cell r="Q207" t="str">
            <v>No Data</v>
          </cell>
          <cell r="R207" t="str">
            <v>No Data</v>
          </cell>
        </row>
        <row r="209">
          <cell r="A209" t="e">
            <v>#N/A</v>
          </cell>
          <cell r="B209" t="str">
            <v>SUB_II_COST</v>
          </cell>
          <cell r="C209" t="str">
            <v>[F1041]</v>
          </cell>
          <cell r="D209" t="str">
            <v>No Data</v>
          </cell>
          <cell r="E209" t="str">
            <v>No Data</v>
          </cell>
          <cell r="F209" t="str">
            <v>No Data</v>
          </cell>
          <cell r="G209" t="str">
            <v>No Data</v>
          </cell>
          <cell r="H209" t="str">
            <v>No Data</v>
          </cell>
          <cell r="I209" t="str">
            <v>No Data</v>
          </cell>
          <cell r="J209" t="str">
            <v>No Data</v>
          </cell>
          <cell r="L209" t="str">
            <v>No Data</v>
          </cell>
          <cell r="M209" t="str">
            <v>No Data</v>
          </cell>
          <cell r="N209" t="str">
            <v>No Data</v>
          </cell>
          <cell r="O209" t="str">
            <v>No Data</v>
          </cell>
          <cell r="P209" t="str">
            <v>No Data</v>
          </cell>
          <cell r="Q209" t="str">
            <v>No Data</v>
          </cell>
          <cell r="R209" t="str">
            <v>No Data</v>
          </cell>
        </row>
        <row r="211">
          <cell r="A211" t="str">
            <v>Total Medicare IP Operating Costs</v>
          </cell>
          <cell r="B211" t="str">
            <v>F1041</v>
          </cell>
          <cell r="C211" t="str">
            <v>Worksheet D-1, Pt I Column 1, Line 49 Sub II</v>
          </cell>
          <cell r="D211" t="str">
            <v>No Data</v>
          </cell>
          <cell r="E211" t="str">
            <v>No Data</v>
          </cell>
          <cell r="F211" t="str">
            <v>No Data</v>
          </cell>
          <cell r="G211" t="str">
            <v>No Data</v>
          </cell>
          <cell r="H211" t="str">
            <v>No Data</v>
          </cell>
          <cell r="I211" t="str">
            <v>No Data</v>
          </cell>
          <cell r="J211" t="str">
            <v>No Data</v>
          </cell>
          <cell r="L211" t="str">
            <v>No Data</v>
          </cell>
          <cell r="M211" t="str">
            <v>No Data</v>
          </cell>
          <cell r="N211" t="str">
            <v>No Data</v>
          </cell>
          <cell r="O211" t="str">
            <v>No Data</v>
          </cell>
          <cell r="P211" t="str">
            <v>No Data</v>
          </cell>
          <cell r="Q211" t="str">
            <v>No Data</v>
          </cell>
          <cell r="R211" t="str">
            <v>No Data</v>
          </cell>
        </row>
        <row r="213">
          <cell r="A213" t="e">
            <v>#N/A</v>
          </cell>
          <cell r="B213" t="str">
            <v>SUB_II_GL</v>
          </cell>
          <cell r="C213" t="str">
            <v>[SUB_II_REV]-[SUB_II_COST]</v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I213" t="str">
            <v/>
          </cell>
          <cell r="J213" t="str">
            <v/>
          </cell>
          <cell r="L213" t="e">
            <v>#VALUE!</v>
          </cell>
          <cell r="M213" t="e">
            <v>#VALUE!</v>
          </cell>
          <cell r="N213" t="e">
            <v>#VALUE!</v>
          </cell>
          <cell r="O213" t="e">
            <v>#VALUE!</v>
          </cell>
          <cell r="P213" t="e">
            <v>#VALUE!</v>
          </cell>
          <cell r="Q213" t="e">
            <v>#VALUE!</v>
          </cell>
          <cell r="R213" t="e">
            <v>#VALUE!</v>
          </cell>
        </row>
        <row r="218">
          <cell r="A218" t="str">
            <v>Skilled Nursing Facility Revenue</v>
          </cell>
          <cell r="B218" t="str">
            <v>SNF_REV</v>
          </cell>
          <cell r="C218" t="str">
            <v>IIf([H109]+[H110]=0,[H111],[H109]+[H110])</v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I218" t="str">
            <v/>
          </cell>
          <cell r="J218" t="str">
            <v/>
          </cell>
          <cell r="L218" t="e">
            <v>#VALUE!</v>
          </cell>
          <cell r="M218" t="e">
            <v>#VALUE!</v>
          </cell>
          <cell r="N218" t="e">
            <v>#VALUE!</v>
          </cell>
          <cell r="O218" t="e">
            <v>#VALUE!</v>
          </cell>
          <cell r="P218" t="e">
            <v>#VALUE!</v>
          </cell>
          <cell r="Q218" t="e">
            <v>#VALUE!</v>
          </cell>
          <cell r="R218" t="e">
            <v>#VALUE!</v>
          </cell>
        </row>
        <row r="220">
          <cell r="A220" t="str">
            <v>Deductibles (SNF)</v>
          </cell>
          <cell r="B220" t="str">
            <v>H109</v>
          </cell>
          <cell r="C220" t="str">
            <v>Worksheet E-3 Pt II, Column 6, Line 20</v>
          </cell>
          <cell r="D220" t="str">
            <v>No Data</v>
          </cell>
          <cell r="E220" t="str">
            <v>No Data</v>
          </cell>
          <cell r="F220" t="str">
            <v>No Data</v>
          </cell>
          <cell r="G220" t="str">
            <v>No Data</v>
          </cell>
          <cell r="H220" t="str">
            <v>No Data</v>
          </cell>
          <cell r="I220" t="str">
            <v>No Data</v>
          </cell>
          <cell r="J220" t="str">
            <v>No Data</v>
          </cell>
          <cell r="L220" t="str">
            <v>No Data</v>
          </cell>
          <cell r="M220" t="str">
            <v>No Data</v>
          </cell>
          <cell r="N220" t="str">
            <v>No Data</v>
          </cell>
          <cell r="O220" t="str">
            <v>No Data</v>
          </cell>
          <cell r="P220" t="str">
            <v>No Data</v>
          </cell>
          <cell r="Q220" t="str">
            <v>No Data</v>
          </cell>
          <cell r="R220" t="str">
            <v>No Data</v>
          </cell>
        </row>
        <row r="221">
          <cell r="A221" t="str">
            <v>Subtotal (SNF)</v>
          </cell>
          <cell r="B221" t="str">
            <v>H110</v>
          </cell>
          <cell r="C221" t="str">
            <v>Worksheet E-3 Pt II, Column 6, Line 22</v>
          </cell>
          <cell r="D221" t="str">
            <v>No Data</v>
          </cell>
          <cell r="E221" t="str">
            <v>No Data</v>
          </cell>
          <cell r="F221" t="str">
            <v>No Data</v>
          </cell>
          <cell r="G221" t="str">
            <v>No Data</v>
          </cell>
          <cell r="H221" t="str">
            <v>No Data</v>
          </cell>
          <cell r="I221" t="str">
            <v>No Data</v>
          </cell>
          <cell r="J221" t="str">
            <v>No Data</v>
          </cell>
          <cell r="L221" t="str">
            <v>No Data</v>
          </cell>
          <cell r="M221" t="str">
            <v>No Data</v>
          </cell>
          <cell r="N221" t="str">
            <v>No Data</v>
          </cell>
          <cell r="O221" t="str">
            <v>No Data</v>
          </cell>
          <cell r="P221" t="str">
            <v>No Data</v>
          </cell>
          <cell r="Q221" t="str">
            <v>No Data</v>
          </cell>
          <cell r="R221" t="str">
            <v>No Data</v>
          </cell>
        </row>
        <row r="222">
          <cell r="A222" t="str">
            <v>Lesser of Lns 30 or 31</v>
          </cell>
          <cell r="B222" t="str">
            <v>H111</v>
          </cell>
          <cell r="C222" t="str">
            <v>Worksheet E-3 Pt III, Column 2, Line 32</v>
          </cell>
          <cell r="D222" t="str">
            <v>No Data</v>
          </cell>
          <cell r="E222" t="str">
            <v>No Data</v>
          </cell>
          <cell r="F222" t="str">
            <v>No Data</v>
          </cell>
          <cell r="G222" t="str">
            <v>No Data</v>
          </cell>
          <cell r="H222" t="str">
            <v>No Data</v>
          </cell>
          <cell r="I222" t="str">
            <v>No Data</v>
          </cell>
          <cell r="J222" t="str">
            <v>No Data</v>
          </cell>
          <cell r="L222" t="str">
            <v>No Data</v>
          </cell>
          <cell r="M222" t="str">
            <v>No Data</v>
          </cell>
          <cell r="N222" t="str">
            <v>No Data</v>
          </cell>
          <cell r="O222" t="str">
            <v>No Data</v>
          </cell>
          <cell r="P222" t="str">
            <v>No Data</v>
          </cell>
          <cell r="Q222" t="str">
            <v>No Data</v>
          </cell>
          <cell r="R222" t="str">
            <v>No Data</v>
          </cell>
        </row>
        <row r="224">
          <cell r="A224" t="str">
            <v>Skilled Nursing Facility Cost</v>
          </cell>
          <cell r="B224" t="str">
            <v>SNF_COST</v>
          </cell>
          <cell r="C224" t="str">
            <v>[H47]+[H48]</v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I224" t="str">
            <v/>
          </cell>
          <cell r="J224" t="str">
            <v/>
          </cell>
          <cell r="L224" t="e">
            <v>#VALUE!</v>
          </cell>
          <cell r="M224" t="e">
            <v>#VALUE!</v>
          </cell>
          <cell r="N224" t="e">
            <v>#VALUE!</v>
          </cell>
          <cell r="O224" t="e">
            <v>#VALUE!</v>
          </cell>
          <cell r="P224" t="e">
            <v>#VALUE!</v>
          </cell>
          <cell r="Q224" t="e">
            <v>#VALUE!</v>
          </cell>
          <cell r="R224" t="e">
            <v>#VALUE!</v>
          </cell>
        </row>
        <row r="226">
          <cell r="A226" t="str">
            <v>Total Pgm General IP Routine Service Costs</v>
          </cell>
          <cell r="B226" t="str">
            <v>H47</v>
          </cell>
          <cell r="C226" t="str">
            <v>Worksheet D-1, Part III Column 1, Line 70</v>
          </cell>
          <cell r="D226" t="str">
            <v>No Data</v>
          </cell>
          <cell r="E226" t="str">
            <v>No Data</v>
          </cell>
          <cell r="F226" t="str">
            <v>No Data</v>
          </cell>
          <cell r="G226" t="str">
            <v>No Data</v>
          </cell>
          <cell r="H226" t="str">
            <v>No Data</v>
          </cell>
          <cell r="I226" t="str">
            <v>No Data</v>
          </cell>
          <cell r="J226" t="str">
            <v>No Data</v>
          </cell>
          <cell r="L226" t="str">
            <v>No Data</v>
          </cell>
          <cell r="M226" t="str">
            <v>No Data</v>
          </cell>
          <cell r="N226" t="str">
            <v>No Data</v>
          </cell>
          <cell r="O226" t="str">
            <v>No Data</v>
          </cell>
          <cell r="P226" t="str">
            <v>No Data</v>
          </cell>
          <cell r="Q226" t="str">
            <v>No Data</v>
          </cell>
          <cell r="R226" t="str">
            <v>No Data</v>
          </cell>
        </row>
        <row r="227">
          <cell r="A227" t="str">
            <v>Pgm IP Ancillary Services</v>
          </cell>
          <cell r="B227" t="str">
            <v>H48</v>
          </cell>
          <cell r="C227" t="str">
            <v>Worksheet D-1, Part III Column 1, Line 80</v>
          </cell>
          <cell r="D227" t="str">
            <v>No Data</v>
          </cell>
          <cell r="E227" t="str">
            <v>No Data</v>
          </cell>
          <cell r="F227" t="str">
            <v>No Data</v>
          </cell>
          <cell r="G227" t="str">
            <v>No Data</v>
          </cell>
          <cell r="H227" t="str">
            <v>No Data</v>
          </cell>
          <cell r="I227" t="str">
            <v>No Data</v>
          </cell>
          <cell r="J227" t="str">
            <v>No Data</v>
          </cell>
          <cell r="L227" t="str">
            <v>No Data</v>
          </cell>
          <cell r="M227" t="str">
            <v>No Data</v>
          </cell>
          <cell r="N227" t="str">
            <v>No Data</v>
          </cell>
          <cell r="O227" t="str">
            <v>No Data</v>
          </cell>
          <cell r="P227" t="str">
            <v>No Data</v>
          </cell>
          <cell r="Q227" t="str">
            <v>No Data</v>
          </cell>
          <cell r="R227" t="str">
            <v>No Data</v>
          </cell>
        </row>
        <row r="229">
          <cell r="A229" t="str">
            <v>Skilled Nursing Facility Gain/Loss</v>
          </cell>
          <cell r="B229" t="str">
            <v>SNF_GL</v>
          </cell>
          <cell r="C229" t="str">
            <v>[SNF_REV]-[SNF_COST]</v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H229" t="str">
            <v/>
          </cell>
          <cell r="I229" t="str">
            <v/>
          </cell>
          <cell r="J229" t="str">
            <v/>
          </cell>
          <cell r="L229" t="e">
            <v>#VALUE!</v>
          </cell>
          <cell r="M229" t="e">
            <v>#VALUE!</v>
          </cell>
          <cell r="N229" t="e">
            <v>#VALUE!</v>
          </cell>
          <cell r="O229" t="e">
            <v>#VALUE!</v>
          </cell>
          <cell r="P229" t="e">
            <v>#VALUE!</v>
          </cell>
          <cell r="Q229" t="e">
            <v>#VALUE!</v>
          </cell>
          <cell r="R229" t="e">
            <v>#VALUE!</v>
          </cell>
        </row>
        <row r="234">
          <cell r="A234" t="str">
            <v>Home Health Agency Revenue</v>
          </cell>
          <cell r="B234" t="str">
            <v>HHA_REV</v>
          </cell>
          <cell r="C234" t="str">
            <v>1997-1999</v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I234" t="str">
            <v/>
          </cell>
          <cell r="J234" t="str">
            <v/>
          </cell>
          <cell r="L234" t="e">
            <v>#VALUE!</v>
          </cell>
          <cell r="M234" t="e">
            <v>#VALUE!</v>
          </cell>
          <cell r="N234" t="e">
            <v>#VALUE!</v>
          </cell>
          <cell r="O234" t="e">
            <v>#VALUE!</v>
          </cell>
          <cell r="P234" t="e">
            <v>#VALUE!</v>
          </cell>
          <cell r="Q234" t="e">
            <v>#VALUE!</v>
          </cell>
          <cell r="R234" t="e">
            <v>#VALUE!</v>
          </cell>
        </row>
        <row r="239">
          <cell r="A239" t="str">
            <v>Lesser of Reasonable Cost or Customary Charges-Pt A</v>
          </cell>
          <cell r="B239" t="str">
            <v>H173</v>
          </cell>
          <cell r="C239" t="str">
            <v>Worksheet H-7, Pt I Column 1, Lines 1 or 6</v>
          </cell>
          <cell r="D239" t="str">
            <v>No Data</v>
          </cell>
          <cell r="E239" t="str">
            <v>No Data</v>
          </cell>
          <cell r="F239" t="str">
            <v>No Data</v>
          </cell>
          <cell r="G239" t="str">
            <v/>
          </cell>
          <cell r="H239" t="str">
            <v/>
          </cell>
          <cell r="I239" t="str">
            <v/>
          </cell>
          <cell r="J239" t="str">
            <v/>
          </cell>
          <cell r="L239" t="str">
            <v>No Data</v>
          </cell>
          <cell r="M239" t="str">
            <v>No Data</v>
          </cell>
          <cell r="N239" t="str">
            <v>No Data</v>
          </cell>
        </row>
        <row r="240">
          <cell r="A240" t="str">
            <v>Lesser of Reasonable Cost or Customary Charges-Pt B (not subj to ded)</v>
          </cell>
          <cell r="B240" t="str">
            <v>H174</v>
          </cell>
          <cell r="C240" t="str">
            <v>Worksheet H-7, Pt I Column 2, Lines 1 or  6</v>
          </cell>
          <cell r="D240" t="str">
            <v>No Data</v>
          </cell>
          <cell r="E240" t="str">
            <v>No Data</v>
          </cell>
          <cell r="F240" t="str">
            <v>No Data</v>
          </cell>
          <cell r="G240" t="str">
            <v/>
          </cell>
          <cell r="H240" t="str">
            <v/>
          </cell>
          <cell r="I240" t="str">
            <v/>
          </cell>
          <cell r="J240" t="str">
            <v/>
          </cell>
          <cell r="L240" t="str">
            <v>No Data</v>
          </cell>
          <cell r="M240" t="str">
            <v>No Data</v>
          </cell>
          <cell r="N240" t="str">
            <v>No Data</v>
          </cell>
        </row>
        <row r="241">
          <cell r="A241" t="str">
            <v>Lesser of Reasonable Cost or Customary Charges-Pt B (subj to ded)</v>
          </cell>
          <cell r="B241" t="str">
            <v>H190</v>
          </cell>
          <cell r="C241" t="str">
            <v>Worksheet H-7, Pt I Column 3, Lines 1 or  6</v>
          </cell>
          <cell r="D241" t="str">
            <v>No Data</v>
          </cell>
          <cell r="E241" t="str">
            <v>No Data</v>
          </cell>
          <cell r="F241" t="str">
            <v>No Data</v>
          </cell>
          <cell r="G241" t="str">
            <v/>
          </cell>
          <cell r="H241" t="str">
            <v/>
          </cell>
          <cell r="I241" t="str">
            <v/>
          </cell>
          <cell r="J241" t="str">
            <v/>
          </cell>
          <cell r="L241" t="str">
            <v>No Data</v>
          </cell>
          <cell r="M241" t="str">
            <v>No Data</v>
          </cell>
          <cell r="N241" t="str">
            <v>No Data</v>
          </cell>
        </row>
        <row r="242">
          <cell r="A242" t="str">
            <v>HHA Payments - Part A Services</v>
          </cell>
          <cell r="B242" t="str">
            <v>H237</v>
          </cell>
          <cell r="C242" t="str">
            <v>Worksheet H-7, Pt II, Column 1, Line 22</v>
          </cell>
          <cell r="D242" t="str">
            <v/>
          </cell>
          <cell r="E242" t="str">
            <v/>
          </cell>
          <cell r="F242" t="str">
            <v/>
          </cell>
          <cell r="G242" t="str">
            <v>No Data</v>
          </cell>
          <cell r="H242" t="str">
            <v>No Data</v>
          </cell>
          <cell r="I242" t="str">
            <v>No Data</v>
          </cell>
          <cell r="J242" t="str">
            <v>No Data</v>
          </cell>
          <cell r="O242" t="str">
            <v>No Data</v>
          </cell>
          <cell r="P242" t="str">
            <v>No Data</v>
          </cell>
          <cell r="Q242" t="str">
            <v>No Data</v>
          </cell>
          <cell r="R242" t="str">
            <v>No Data</v>
          </cell>
        </row>
        <row r="243">
          <cell r="A243" t="str">
            <v>HHA Payments - Part B Services</v>
          </cell>
          <cell r="B243" t="str">
            <v>H238</v>
          </cell>
          <cell r="C243" t="str">
            <v>Worksheet H-7, Pt II, Column 2, Line 22</v>
          </cell>
          <cell r="D243" t="str">
            <v/>
          </cell>
          <cell r="E243" t="str">
            <v/>
          </cell>
          <cell r="F243" t="str">
            <v/>
          </cell>
          <cell r="G243" t="str">
            <v>No Data</v>
          </cell>
          <cell r="H243" t="str">
            <v>No Data</v>
          </cell>
          <cell r="I243" t="str">
            <v>No Data</v>
          </cell>
          <cell r="J243" t="str">
            <v>No Data</v>
          </cell>
          <cell r="O243" t="str">
            <v>No Data</v>
          </cell>
          <cell r="P243" t="str">
            <v>No Data</v>
          </cell>
          <cell r="Q243" t="str">
            <v>No Data</v>
          </cell>
          <cell r="R243" t="str">
            <v>No Data</v>
          </cell>
        </row>
        <row r="245">
          <cell r="A245" t="str">
            <v>Home Health Agency Cost</v>
          </cell>
          <cell r="B245" t="str">
            <v>HHA_COST</v>
          </cell>
          <cell r="C245" t="str">
            <v>[H170]+[H171]+[H172]</v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I245" t="str">
            <v/>
          </cell>
          <cell r="J245" t="str">
            <v/>
          </cell>
          <cell r="L245" t="e">
            <v>#VALUE!</v>
          </cell>
          <cell r="M245" t="e">
            <v>#VALUE!</v>
          </cell>
          <cell r="N245" t="e">
            <v>#VALUE!</v>
          </cell>
          <cell r="O245" t="e">
            <v>#VALUE!</v>
          </cell>
          <cell r="P245" t="e">
            <v>#VALUE!</v>
          </cell>
          <cell r="Q245" t="e">
            <v>#VALUE!</v>
          </cell>
          <cell r="R245" t="e">
            <v>#VALUE!</v>
          </cell>
        </row>
        <row r="247">
          <cell r="A247" t="str">
            <v>Total Cost of Services</v>
          </cell>
          <cell r="B247" t="str">
            <v>H170</v>
          </cell>
          <cell r="C247" t="str">
            <v>Worksheet H-6, Pt I Cols 9+9.01+10+10.01, Line 7</v>
          </cell>
          <cell r="D247" t="str">
            <v>No Data</v>
          </cell>
          <cell r="E247" t="str">
            <v>No Data</v>
          </cell>
          <cell r="F247" t="str">
            <v>No Data</v>
          </cell>
          <cell r="G247" t="str">
            <v>No Data</v>
          </cell>
          <cell r="H247" t="str">
            <v>No Data</v>
          </cell>
          <cell r="I247" t="str">
            <v>No Data</v>
          </cell>
          <cell r="J247" t="str">
            <v>No Data</v>
          </cell>
          <cell r="L247" t="str">
            <v>No Data</v>
          </cell>
          <cell r="M247" t="str">
            <v>No Data</v>
          </cell>
          <cell r="N247" t="str">
            <v>No Data</v>
          </cell>
          <cell r="O247" t="str">
            <v>No Data</v>
          </cell>
          <cell r="P247" t="str">
            <v>No Data</v>
          </cell>
          <cell r="Q247" t="str">
            <v>No Data</v>
          </cell>
          <cell r="R247" t="str">
            <v>No Data</v>
          </cell>
        </row>
        <row r="248">
          <cell r="A248" t="str">
            <v>Cost of Medical Supplies</v>
          </cell>
          <cell r="B248" t="str">
            <v>H171</v>
          </cell>
          <cell r="C248" t="str">
            <v>Worksheet H-6, Pt I Cols 9+10+11, Line 15+15.01</v>
          </cell>
          <cell r="D248" t="str">
            <v>No Data</v>
          </cell>
          <cell r="E248" t="str">
            <v>No Data</v>
          </cell>
          <cell r="F248" t="str">
            <v>No Data</v>
          </cell>
          <cell r="G248" t="str">
            <v>No Data</v>
          </cell>
          <cell r="H248" t="str">
            <v>No Data</v>
          </cell>
          <cell r="I248" t="str">
            <v>No Data</v>
          </cell>
          <cell r="J248" t="str">
            <v>No Data</v>
          </cell>
          <cell r="L248" t="str">
            <v>No Data</v>
          </cell>
          <cell r="M248" t="str">
            <v>No Data</v>
          </cell>
          <cell r="N248" t="str">
            <v>No Data</v>
          </cell>
          <cell r="O248" t="str">
            <v>No Data</v>
          </cell>
          <cell r="P248" t="str">
            <v>No Data</v>
          </cell>
          <cell r="Q248" t="str">
            <v>No Data</v>
          </cell>
          <cell r="R248" t="str">
            <v>No Data</v>
          </cell>
        </row>
        <row r="249">
          <cell r="A249" t="str">
            <v>Cost of Drugs</v>
          </cell>
          <cell r="B249" t="str">
            <v>H172</v>
          </cell>
          <cell r="C249" t="str">
            <v>Worksheet H-6, Pt I Cols 9+10+11, Line 16+16.01</v>
          </cell>
          <cell r="D249" t="str">
            <v>No Data</v>
          </cell>
          <cell r="E249" t="str">
            <v>No Data</v>
          </cell>
          <cell r="F249" t="str">
            <v>No Data</v>
          </cell>
          <cell r="G249" t="str">
            <v>No Data</v>
          </cell>
          <cell r="H249" t="str">
            <v>No Data</v>
          </cell>
          <cell r="I249" t="str">
            <v>No Data</v>
          </cell>
          <cell r="J249" t="str">
            <v>No Data</v>
          </cell>
          <cell r="L249" t="str">
            <v>No Data</v>
          </cell>
          <cell r="M249" t="str">
            <v>No Data</v>
          </cell>
          <cell r="N249" t="str">
            <v>No Data</v>
          </cell>
          <cell r="O249" t="str">
            <v>No Data</v>
          </cell>
          <cell r="P249" t="str">
            <v>No Data</v>
          </cell>
          <cell r="Q249" t="str">
            <v>No Data</v>
          </cell>
          <cell r="R249" t="str">
            <v>No Data</v>
          </cell>
        </row>
        <row r="251">
          <cell r="A251" t="str">
            <v>Home Health Agency Gain/Loss</v>
          </cell>
          <cell r="B251" t="str">
            <v>HHA_GL</v>
          </cell>
          <cell r="C251" t="str">
            <v>[HHA_REV]-[HHA_COST]</v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I251" t="str">
            <v/>
          </cell>
          <cell r="J251" t="str">
            <v/>
          </cell>
          <cell r="L251" t="e">
            <v>#VALUE!</v>
          </cell>
          <cell r="M251" t="e">
            <v>#VALUE!</v>
          </cell>
          <cell r="N251" t="e">
            <v>#VALUE!</v>
          </cell>
          <cell r="O251" t="e">
            <v>#VALUE!</v>
          </cell>
          <cell r="P251" t="e">
            <v>#VALUE!</v>
          </cell>
          <cell r="Q251" t="e">
            <v>#VALUE!</v>
          </cell>
          <cell r="R251" t="e">
            <v>#VALUE!</v>
          </cell>
        </row>
        <row r="256">
          <cell r="A256" t="str">
            <v>Swing Bed Revenue</v>
          </cell>
          <cell r="B256" t="str">
            <v>SWING_REV</v>
          </cell>
          <cell r="C256" t="str">
            <v>[H219] + [H532]</v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H256" t="str">
            <v/>
          </cell>
          <cell r="I256" t="str">
            <v/>
          </cell>
          <cell r="J256" t="str">
            <v/>
          </cell>
          <cell r="L256" t="e">
            <v>#VALUE!</v>
          </cell>
          <cell r="M256" t="e">
            <v>#VALUE!</v>
          </cell>
          <cell r="N256" t="e">
            <v>#VALUE!</v>
          </cell>
          <cell r="O256" t="e">
            <v>#VALUE!</v>
          </cell>
          <cell r="P256" t="e">
            <v>#VALUE!</v>
          </cell>
          <cell r="Q256" t="e">
            <v>#VALUE!</v>
          </cell>
          <cell r="R256" t="e">
            <v>#VALUE!</v>
          </cell>
        </row>
        <row r="258">
          <cell r="A258" t="str">
            <v>Swing Bed Pt A Net Cost - Subtotal</v>
          </cell>
          <cell r="B258" t="str">
            <v>H219</v>
          </cell>
          <cell r="C258" t="str">
            <v>E-2, Column 1, Line 8</v>
          </cell>
          <cell r="D258" t="str">
            <v>No Data</v>
          </cell>
          <cell r="E258" t="str">
            <v>No Data</v>
          </cell>
          <cell r="F258" t="str">
            <v>No Data</v>
          </cell>
          <cell r="G258" t="str">
            <v>No Data</v>
          </cell>
          <cell r="H258" t="str">
            <v>No Data</v>
          </cell>
          <cell r="I258" t="str">
            <v>No Data</v>
          </cell>
          <cell r="J258" t="str">
            <v>No Data</v>
          </cell>
          <cell r="L258" t="str">
            <v>No Data</v>
          </cell>
          <cell r="M258" t="str">
            <v>No Data</v>
          </cell>
          <cell r="N258" t="str">
            <v>No Data</v>
          </cell>
          <cell r="O258" t="str">
            <v>No Data</v>
          </cell>
          <cell r="P258" t="str">
            <v>No Data</v>
          </cell>
          <cell r="Q258" t="str">
            <v>No Data</v>
          </cell>
          <cell r="R258" t="str">
            <v>No Data</v>
          </cell>
        </row>
        <row r="259">
          <cell r="A259" t="str">
            <v>Swing Bed Pt B Net Cost - Subtotal</v>
          </cell>
          <cell r="B259" t="str">
            <v>H532</v>
          </cell>
          <cell r="C259" t="str">
            <v>E-2, Column 2, Line 8</v>
          </cell>
          <cell r="D259" t="str">
            <v>No Data</v>
          </cell>
          <cell r="E259" t="str">
            <v>No Data</v>
          </cell>
          <cell r="F259" t="str">
            <v>No Data</v>
          </cell>
          <cell r="G259" t="str">
            <v>No Data</v>
          </cell>
          <cell r="H259" t="str">
            <v>No Data</v>
          </cell>
          <cell r="I259" t="str">
            <v>No Data</v>
          </cell>
          <cell r="J259" t="str">
            <v>No Data</v>
          </cell>
          <cell r="L259" t="str">
            <v>No Data</v>
          </cell>
          <cell r="M259" t="str">
            <v>No Data</v>
          </cell>
          <cell r="N259" t="str">
            <v>No Data</v>
          </cell>
          <cell r="O259" t="str">
            <v>No Data</v>
          </cell>
          <cell r="P259" t="str">
            <v>No Data</v>
          </cell>
          <cell r="Q259" t="str">
            <v>No Data</v>
          </cell>
          <cell r="R259" t="str">
            <v>No Data</v>
          </cell>
        </row>
        <row r="261">
          <cell r="A261" t="str">
            <v>Swing Bed Cost</v>
          </cell>
          <cell r="B261" t="str">
            <v>SWING_COST</v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H261" t="str">
            <v/>
          </cell>
          <cell r="I261" t="str">
            <v/>
          </cell>
          <cell r="J261" t="str">
            <v/>
          </cell>
          <cell r="L261" t="e">
            <v>#VALUE!</v>
          </cell>
          <cell r="M261" t="e">
            <v>#VALUE!</v>
          </cell>
          <cell r="N261" t="e">
            <v>#VALUE!</v>
          </cell>
          <cell r="O261" t="e">
            <v>#VALUE!</v>
          </cell>
          <cell r="P261" t="e">
            <v>#VALUE!</v>
          </cell>
          <cell r="Q261" t="e">
            <v>#VALUE!</v>
          </cell>
          <cell r="R261" t="e">
            <v>#VALUE!</v>
          </cell>
        </row>
        <row r="281">
          <cell r="A281" t="str">
            <v>Swing Bed Gain/Loss</v>
          </cell>
          <cell r="B281" t="str">
            <v>SWING_GL</v>
          </cell>
          <cell r="C281" t="str">
            <v>[SWING_REV]-[SWING_COST]</v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H281" t="str">
            <v/>
          </cell>
          <cell r="I281" t="str">
            <v/>
          </cell>
          <cell r="J281" t="str">
            <v/>
          </cell>
          <cell r="L281" t="e">
            <v>#VALUE!</v>
          </cell>
          <cell r="M281" t="e">
            <v>#VALUE!</v>
          </cell>
          <cell r="N281" t="e">
            <v>#VALUE!</v>
          </cell>
          <cell r="O281" t="e">
            <v>#VALUE!</v>
          </cell>
          <cell r="P281" t="e">
            <v>#VALUE!</v>
          </cell>
          <cell r="Q281" t="e">
            <v>#VALUE!</v>
          </cell>
          <cell r="R281" t="e">
            <v>#VALUE!</v>
          </cell>
        </row>
        <row r="283">
          <cell r="A283" t="str">
            <v>Swing Bed Medicare Margin</v>
          </cell>
          <cell r="B283" t="str">
            <v>SWING_MGN</v>
          </cell>
          <cell r="C283" t="str">
            <v>[SWING_GL]/[SWING_REV]</v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H283" t="str">
            <v/>
          </cell>
          <cell r="I283" t="str">
            <v/>
          </cell>
          <cell r="J283" t="str">
            <v/>
          </cell>
          <cell r="L283" t="e">
            <v>#VALUE!</v>
          </cell>
          <cell r="M283" t="e">
            <v>#VALUE!</v>
          </cell>
          <cell r="N283" t="e">
            <v>#VALUE!</v>
          </cell>
          <cell r="O283" t="e">
            <v>#VALUE!</v>
          </cell>
          <cell r="P283" t="e">
            <v>#VALUE!</v>
          </cell>
          <cell r="Q283" t="e">
            <v>#VALUE!</v>
          </cell>
          <cell r="R283" t="e">
            <v>#VALUE!</v>
          </cell>
        </row>
        <row r="286">
          <cell r="A286" t="str">
            <v>Inpatient Revenue Net of Disproportionate Share Payments (DSH)</v>
          </cell>
          <cell r="B286" t="str">
            <v>INP_REV_NODSH</v>
          </cell>
          <cell r="C286" t="str">
            <v>[IP_REV]-[F1821]</v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H286" t="str">
            <v/>
          </cell>
          <cell r="I286" t="str">
            <v/>
          </cell>
          <cell r="J286" t="str">
            <v/>
          </cell>
          <cell r="L286" t="e">
            <v>#VALUE!</v>
          </cell>
          <cell r="M286" t="e">
            <v>#VALUE!</v>
          </cell>
          <cell r="N286" t="e">
            <v>#VALUE!</v>
          </cell>
          <cell r="O286" t="e">
            <v>#VALUE!</v>
          </cell>
          <cell r="P286" t="e">
            <v>#VALUE!</v>
          </cell>
          <cell r="Q286" t="e">
            <v>#VALUE!</v>
          </cell>
          <cell r="R286" t="e">
            <v>#VALUE!</v>
          </cell>
        </row>
        <row r="289">
          <cell r="A289" t="str">
            <v>Disproportionate Share Adjustment</v>
          </cell>
          <cell r="B289" t="str">
            <v>F1821</v>
          </cell>
          <cell r="C289" t="str">
            <v>Worksheet E, Pt A Column 1, Line 4.04</v>
          </cell>
          <cell r="D289" t="str">
            <v>No Data</v>
          </cell>
          <cell r="E289" t="str">
            <v>No Data</v>
          </cell>
          <cell r="F289" t="str">
            <v>No Data</v>
          </cell>
          <cell r="G289" t="str">
            <v>No Data</v>
          </cell>
          <cell r="H289" t="str">
            <v>No Data</v>
          </cell>
          <cell r="I289" t="str">
            <v>No Data</v>
          </cell>
          <cell r="J289" t="str">
            <v>No Data</v>
          </cell>
          <cell r="L289" t="str">
            <v>No Data</v>
          </cell>
          <cell r="M289" t="str">
            <v>No Data</v>
          </cell>
          <cell r="N289" t="str">
            <v>No Data</v>
          </cell>
          <cell r="O289" t="str">
            <v>No Data</v>
          </cell>
          <cell r="P289" t="str">
            <v>No Data</v>
          </cell>
          <cell r="Q289" t="str">
            <v>No Data</v>
          </cell>
          <cell r="R289" t="str">
            <v>No Data</v>
          </cell>
        </row>
        <row r="291">
          <cell r="A291" t="str">
            <v>Inpatient Gain/Loss Net of DSH</v>
          </cell>
          <cell r="B291" t="str">
            <v>INP_GL_NODSH</v>
          </cell>
          <cell r="C291" t="str">
            <v>[INP_REV_NODSH]-[INP_COST]</v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H291" t="str">
            <v/>
          </cell>
          <cell r="I291" t="str">
            <v/>
          </cell>
          <cell r="J291" t="str">
            <v/>
          </cell>
          <cell r="L291" t="e">
            <v>#VALUE!</v>
          </cell>
          <cell r="M291" t="e">
            <v>#VALUE!</v>
          </cell>
          <cell r="N291" t="e">
            <v>#VALUE!</v>
          </cell>
          <cell r="O291" t="e">
            <v>#VALUE!</v>
          </cell>
          <cell r="P291" t="e">
            <v>#VALUE!</v>
          </cell>
          <cell r="Q291" t="e">
            <v>#VALUE!</v>
          </cell>
          <cell r="R291" t="e">
            <v>#VALUE!</v>
          </cell>
        </row>
        <row r="296">
          <cell r="A296" t="str">
            <v>Inpatient Revenue Net of DSH Payments with IME Payments @2.7%</v>
          </cell>
          <cell r="B296" t="str">
            <v>INP_REV_NODSH_IME2.7</v>
          </cell>
          <cell r="C296" t="str">
            <v>[INP_REV] -[F1821] - [IME_FFS] + [IME_ADJ_27]</v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H296" t="str">
            <v/>
          </cell>
          <cell r="I296" t="str">
            <v/>
          </cell>
          <cell r="J296" t="str">
            <v/>
          </cell>
          <cell r="L296" t="e">
            <v>#VALUE!</v>
          </cell>
          <cell r="M296" t="e">
            <v>#VALUE!</v>
          </cell>
          <cell r="N296" t="e">
            <v>#VALUE!</v>
          </cell>
          <cell r="O296" t="e">
            <v>#VALUE!</v>
          </cell>
          <cell r="P296" t="e">
            <v>#VALUE!</v>
          </cell>
          <cell r="Q296" t="e">
            <v>#VALUE!</v>
          </cell>
          <cell r="R296" t="e">
            <v>#VALUE!</v>
          </cell>
        </row>
        <row r="300">
          <cell r="A300" t="str">
            <v>IME Adjustment</v>
          </cell>
          <cell r="B300" t="str">
            <v>F1820</v>
          </cell>
          <cell r="C300" t="str">
            <v>Worksheet E, Pt A Column 1, Line 3.03+3.24</v>
          </cell>
          <cell r="D300" t="str">
            <v>No Data</v>
          </cell>
          <cell r="E300" t="str">
            <v>No Data</v>
          </cell>
          <cell r="F300" t="str">
            <v>No Data</v>
          </cell>
          <cell r="G300" t="str">
            <v>No Data</v>
          </cell>
          <cell r="H300" t="str">
            <v>No Data</v>
          </cell>
          <cell r="I300" t="str">
            <v>No Data</v>
          </cell>
          <cell r="J300" t="str">
            <v>No Data</v>
          </cell>
          <cell r="L300" t="str">
            <v>No Data</v>
          </cell>
          <cell r="M300" t="str">
            <v>No Data</v>
          </cell>
          <cell r="N300" t="str">
            <v>No Data</v>
          </cell>
          <cell r="O300" t="str">
            <v>No Data</v>
          </cell>
          <cell r="P300" t="str">
            <v>No Data</v>
          </cell>
          <cell r="Q300" t="str">
            <v>No Data</v>
          </cell>
          <cell r="R300" t="str">
            <v>No Data</v>
          </cell>
        </row>
        <row r="301">
          <cell r="A301" t="str">
            <v>IME Adjustment Fee for Service Only</v>
          </cell>
          <cell r="B301" t="str">
            <v>IME_FFS</v>
          </cell>
          <cell r="C301" t="str">
            <v>F1820 - FORMULA T</v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H301" t="str">
            <v/>
          </cell>
          <cell r="I301" t="str">
            <v/>
          </cell>
          <cell r="J301" t="str">
            <v/>
          </cell>
          <cell r="L301" t="e">
            <v>#VALUE!</v>
          </cell>
          <cell r="M301" t="e">
            <v>#VALUE!</v>
          </cell>
          <cell r="N301" t="e">
            <v>#VALUE!</v>
          </cell>
          <cell r="O301" t="e">
            <v>#VALUE!</v>
          </cell>
          <cell r="P301" t="e">
            <v>#VALUE!</v>
          </cell>
          <cell r="Q301" t="e">
            <v>#VALUE!</v>
          </cell>
          <cell r="R301" t="e">
            <v>#VALUE!</v>
          </cell>
        </row>
        <row r="302">
          <cell r="B302" t="str">
            <v>IME_ADJ_27</v>
          </cell>
        </row>
        <row r="306">
          <cell r="A306" t="str">
            <v>Inlier and Simulated Managed Care Payments Eligible for IME Adjsutment</v>
          </cell>
          <cell r="B306" t="str">
            <v>INLIER_SIM_MC_PMTS</v>
          </cell>
          <cell r="C306" t="str">
            <v>F1818H1 + (MCpct_103 * F1819AH1) + F1818H2 + (MCpct_104 * F1819AH2) + F1818H3 + (MCpct_105 * F1819AH3)</v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H306" t="str">
            <v/>
          </cell>
          <cell r="I306" t="str">
            <v/>
          </cell>
          <cell r="J306" t="str">
            <v/>
          </cell>
          <cell r="L306" t="e">
            <v>#VALUE!</v>
          </cell>
          <cell r="M306" t="e">
            <v>#VALUE!</v>
          </cell>
          <cell r="N306" t="e">
            <v>#VALUE!</v>
          </cell>
          <cell r="O306" t="e">
            <v>#VALUE!</v>
          </cell>
          <cell r="P306" t="e">
            <v>#VALUE!</v>
          </cell>
          <cell r="Q306" t="e">
            <v>#VALUE!</v>
          </cell>
          <cell r="R306" t="e">
            <v>#VALUE!</v>
          </cell>
        </row>
        <row r="310">
          <cell r="A310" t="str">
            <v>Simulated DRG Payments * Phase in Percentage for IME</v>
          </cell>
          <cell r="B310" t="str">
            <v>SIM_MC_PMTS</v>
          </cell>
          <cell r="C310" t="str">
            <v>(MCpct_103 * F1819AH1) + (MCpct_104 * F1819AH2) + (MCpct_105 * F1819AH3) + (H319 * MCpct_103)</v>
          </cell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  <cell r="H310" t="str">
            <v/>
          </cell>
          <cell r="I310" t="str">
            <v/>
          </cell>
          <cell r="J310" t="str">
            <v/>
          </cell>
          <cell r="L310" t="e">
            <v>#VALUE!</v>
          </cell>
          <cell r="M310" t="e">
            <v>#VALUE!</v>
          </cell>
          <cell r="N310" t="e">
            <v>#VALUE!</v>
          </cell>
          <cell r="O310" t="e">
            <v>#VALUE!</v>
          </cell>
          <cell r="P310" t="e">
            <v>#VALUE!</v>
          </cell>
          <cell r="Q310" t="e">
            <v>#VALUE!</v>
          </cell>
          <cell r="R310" t="e">
            <v>#VALUE!</v>
          </cell>
        </row>
        <row r="312">
          <cell r="A312" t="str">
            <v>DRG Payments-Other than Outliers Before October 1</v>
          </cell>
          <cell r="B312" t="str">
            <v>F1818H1</v>
          </cell>
          <cell r="C312" t="str">
            <v>Worksheet E, Pt A Column 1, Line 1</v>
          </cell>
          <cell r="D312" t="str">
            <v>No Data</v>
          </cell>
          <cell r="E312" t="str">
            <v>No Data</v>
          </cell>
          <cell r="F312" t="str">
            <v>No Data</v>
          </cell>
          <cell r="G312" t="str">
            <v>No Data</v>
          </cell>
          <cell r="H312" t="str">
            <v>No Data</v>
          </cell>
          <cell r="I312" t="str">
            <v>No Data</v>
          </cell>
          <cell r="J312" t="str">
            <v>No Data</v>
          </cell>
          <cell r="L312" t="str">
            <v>No Data</v>
          </cell>
          <cell r="M312" t="str">
            <v>No Data</v>
          </cell>
          <cell r="N312" t="str">
            <v>No Data</v>
          </cell>
          <cell r="O312" t="str">
            <v>No Data</v>
          </cell>
          <cell r="P312" t="str">
            <v>No Data</v>
          </cell>
          <cell r="Q312" t="str">
            <v>No Data</v>
          </cell>
          <cell r="R312" t="str">
            <v>No Data</v>
          </cell>
        </row>
        <row r="313">
          <cell r="A313" t="str">
            <v>Outlier Payments - Prior to October 1, 1997</v>
          </cell>
          <cell r="B313" t="str">
            <v>F1819H1</v>
          </cell>
          <cell r="C313" t="str">
            <v>Worksheet E, Pt A, Column 1, Line 2</v>
          </cell>
          <cell r="D313" t="str">
            <v>No Data</v>
          </cell>
          <cell r="E313" t="str">
            <v/>
          </cell>
          <cell r="F313" t="str">
            <v/>
          </cell>
          <cell r="G313" t="str">
            <v/>
          </cell>
          <cell r="H313" t="str">
            <v/>
          </cell>
          <cell r="I313" t="str">
            <v/>
          </cell>
          <cell r="J313" t="str">
            <v/>
          </cell>
          <cell r="L313" t="str">
            <v>No Data</v>
          </cell>
        </row>
        <row r="314">
          <cell r="A314" t="str">
            <v>DRG Payments-Other than Outliers (10/1=&lt;X&lt;1/1)</v>
          </cell>
          <cell r="B314" t="str">
            <v>F1818H2</v>
          </cell>
          <cell r="C314" t="str">
            <v>Worksheet E, Pt A Column 1, Line 1.01</v>
          </cell>
          <cell r="D314" t="str">
            <v>No Data</v>
          </cell>
          <cell r="E314" t="str">
            <v>No Data</v>
          </cell>
          <cell r="F314" t="str">
            <v>No Data</v>
          </cell>
          <cell r="G314" t="str">
            <v>No Data</v>
          </cell>
          <cell r="H314" t="str">
            <v>No Data</v>
          </cell>
          <cell r="I314" t="str">
            <v>No Data</v>
          </cell>
          <cell r="J314" t="str">
            <v>No Data</v>
          </cell>
          <cell r="L314" t="str">
            <v>No Data</v>
          </cell>
          <cell r="M314" t="str">
            <v>No Data</v>
          </cell>
          <cell r="N314" t="str">
            <v>No Data</v>
          </cell>
          <cell r="O314" t="str">
            <v>No Data</v>
          </cell>
          <cell r="P314" t="str">
            <v>No Data</v>
          </cell>
          <cell r="Q314" t="str">
            <v>No Data</v>
          </cell>
          <cell r="R314" t="str">
            <v>No Data</v>
          </cell>
        </row>
        <row r="315">
          <cell r="A315" t="str">
            <v>DRG Payments-Other than Outliers On or After January 1</v>
          </cell>
          <cell r="B315" t="str">
            <v>F1818H3</v>
          </cell>
          <cell r="C315" t="str">
            <v>Worksheet E, Pt A Column 1, Line 1.02</v>
          </cell>
          <cell r="D315" t="str">
            <v>No Data</v>
          </cell>
          <cell r="E315" t="str">
            <v>No Data</v>
          </cell>
          <cell r="F315" t="str">
            <v>No Data</v>
          </cell>
          <cell r="G315" t="str">
            <v>No Data</v>
          </cell>
          <cell r="H315" t="str">
            <v>No Data</v>
          </cell>
          <cell r="I315" t="str">
            <v>No Data</v>
          </cell>
          <cell r="J315" t="str">
            <v>No Data</v>
          </cell>
          <cell r="L315" t="str">
            <v>No Data</v>
          </cell>
          <cell r="M315" t="str">
            <v>No Data</v>
          </cell>
          <cell r="N315" t="str">
            <v>No Data</v>
          </cell>
          <cell r="O315" t="str">
            <v>No Data</v>
          </cell>
          <cell r="P315" t="str">
            <v>No Data</v>
          </cell>
          <cell r="Q315" t="str">
            <v>No Data</v>
          </cell>
          <cell r="R315" t="str">
            <v>No Data</v>
          </cell>
        </row>
        <row r="318">
          <cell r="A318" t="str">
            <v>Payments for Managed Care Patients Prior to 10/1</v>
          </cell>
          <cell r="B318" t="str">
            <v>F1819AH1</v>
          </cell>
          <cell r="C318" t="str">
            <v>Worksheet E, Pt A Column 1, Line 1.03</v>
          </cell>
          <cell r="D318" t="str">
            <v>No Data</v>
          </cell>
          <cell r="E318" t="str">
            <v>No Data</v>
          </cell>
          <cell r="F318" t="str">
            <v>No Data</v>
          </cell>
          <cell r="G318" t="str">
            <v>No Data</v>
          </cell>
          <cell r="H318" t="str">
            <v>No Data</v>
          </cell>
          <cell r="I318" t="str">
            <v>No Data</v>
          </cell>
          <cell r="J318" t="str">
            <v>No Data</v>
          </cell>
          <cell r="L318" t="str">
            <v>No Data</v>
          </cell>
          <cell r="M318" t="str">
            <v>No Data</v>
          </cell>
          <cell r="N318" t="str">
            <v>No Data</v>
          </cell>
          <cell r="O318" t="str">
            <v>No Data</v>
          </cell>
          <cell r="P318" t="str">
            <v>No Data</v>
          </cell>
          <cell r="Q318" t="str">
            <v>No Data</v>
          </cell>
          <cell r="R318" t="str">
            <v>No Data</v>
          </cell>
        </row>
        <row r="319">
          <cell r="A319" t="str">
            <v>Payments for Managed Care Patients (10/1=&lt;X&lt;1/1)</v>
          </cell>
          <cell r="B319" t="str">
            <v>F1819AH2</v>
          </cell>
          <cell r="C319" t="str">
            <v>Worksheet E, Pt A Column 1, Line 1.04</v>
          </cell>
          <cell r="D319" t="str">
            <v>No Data</v>
          </cell>
          <cell r="E319" t="str">
            <v>No Data</v>
          </cell>
          <cell r="F319" t="str">
            <v>No Data</v>
          </cell>
          <cell r="G319" t="str">
            <v>No Data</v>
          </cell>
          <cell r="H319" t="str">
            <v>No Data</v>
          </cell>
          <cell r="I319" t="str">
            <v>No Data</v>
          </cell>
          <cell r="J319" t="str">
            <v>No Data</v>
          </cell>
          <cell r="L319" t="str">
            <v>No Data</v>
          </cell>
          <cell r="M319" t="str">
            <v>No Data</v>
          </cell>
          <cell r="N319" t="str">
            <v>No Data</v>
          </cell>
          <cell r="O319" t="str">
            <v>No Data</v>
          </cell>
          <cell r="P319" t="str">
            <v>No Data</v>
          </cell>
          <cell r="Q319" t="str">
            <v>No Data</v>
          </cell>
          <cell r="R319" t="str">
            <v>No Data</v>
          </cell>
        </row>
        <row r="320">
          <cell r="A320" t="str">
            <v>Payments for Managed Care Patients On or After January 1</v>
          </cell>
          <cell r="B320" t="str">
            <v>F1819AH3</v>
          </cell>
          <cell r="C320" t="str">
            <v>Worksheet E, Pt A Column 1, Line 1.05</v>
          </cell>
          <cell r="D320" t="str">
            <v>No Data</v>
          </cell>
          <cell r="E320" t="str">
            <v>No Data</v>
          </cell>
          <cell r="F320" t="str">
            <v>No Data</v>
          </cell>
          <cell r="G320" t="str">
            <v>No Data</v>
          </cell>
          <cell r="H320" t="str">
            <v>No Data</v>
          </cell>
          <cell r="I320" t="str">
            <v>No Data</v>
          </cell>
          <cell r="J320" t="str">
            <v>No Data</v>
          </cell>
          <cell r="L320" t="str">
            <v>No Data</v>
          </cell>
          <cell r="M320" t="str">
            <v>No Data</v>
          </cell>
          <cell r="N320" t="str">
            <v>No Data</v>
          </cell>
          <cell r="O320" t="str">
            <v>No Data</v>
          </cell>
          <cell r="P320" t="str">
            <v>No Data</v>
          </cell>
          <cell r="Q320" t="str">
            <v>No Data</v>
          </cell>
          <cell r="R320" t="str">
            <v>No Data</v>
          </cell>
        </row>
        <row r="323">
          <cell r="A323" t="str">
            <v>% of Managed Care simulated payments for IME prior to 10/1</v>
          </cell>
          <cell r="B323" t="str">
            <v>MCpct_103</v>
          </cell>
          <cell r="C323" t="str">
            <v>Phased-in percent of managed care IME payments</v>
          </cell>
          <cell r="D323" t="str">
            <v>No Data</v>
          </cell>
          <cell r="E323" t="str">
            <v>No Data</v>
          </cell>
          <cell r="F323" t="str">
            <v>No Data</v>
          </cell>
          <cell r="G323" t="str">
            <v>No Data</v>
          </cell>
          <cell r="H323" t="str">
            <v>No Data</v>
          </cell>
          <cell r="I323" t="str">
            <v>No Data</v>
          </cell>
          <cell r="J323" t="str">
            <v>No Data</v>
          </cell>
          <cell r="L323" t="str">
            <v>No Data</v>
          </cell>
          <cell r="M323" t="str">
            <v>No Data</v>
          </cell>
          <cell r="N323" t="str">
            <v>No Data</v>
          </cell>
          <cell r="O323" t="str">
            <v>No Data</v>
          </cell>
          <cell r="P323" t="str">
            <v>No Data</v>
          </cell>
          <cell r="Q323" t="str">
            <v>No Data</v>
          </cell>
          <cell r="R323" t="str">
            <v>No Data</v>
          </cell>
        </row>
        <row r="324">
          <cell r="A324" t="str">
            <v>% of Managed Care simulated payments for IME after 10/1 and before 1/1</v>
          </cell>
          <cell r="B324" t="str">
            <v>MCpct_104</v>
          </cell>
          <cell r="C324" t="str">
            <v>Phased-in percent of managed care IME payments</v>
          </cell>
          <cell r="D324" t="str">
            <v>No Data</v>
          </cell>
          <cell r="E324" t="str">
            <v>No Data</v>
          </cell>
          <cell r="F324" t="str">
            <v>No Data</v>
          </cell>
          <cell r="G324" t="str">
            <v>No Data</v>
          </cell>
          <cell r="H324" t="str">
            <v>No Data</v>
          </cell>
          <cell r="I324" t="str">
            <v>No Data</v>
          </cell>
          <cell r="J324" t="str">
            <v>No Data</v>
          </cell>
          <cell r="L324" t="str">
            <v>No Data</v>
          </cell>
          <cell r="M324" t="str">
            <v>No Data</v>
          </cell>
          <cell r="N324" t="str">
            <v>No Data</v>
          </cell>
          <cell r="O324" t="str">
            <v>No Data</v>
          </cell>
          <cell r="P324" t="str">
            <v>No Data</v>
          </cell>
          <cell r="Q324" t="str">
            <v>No Data</v>
          </cell>
          <cell r="R324" t="str">
            <v>No Data</v>
          </cell>
        </row>
        <row r="325">
          <cell r="A325" t="str">
            <v>% of Managed Care simulated payments for IME on and after 1/1, but before 10/1</v>
          </cell>
          <cell r="B325" t="str">
            <v>MCpct_105</v>
          </cell>
          <cell r="C325" t="str">
            <v>Phased-in percent of managed care IME payments</v>
          </cell>
          <cell r="D325" t="str">
            <v>No Data</v>
          </cell>
          <cell r="E325" t="str">
            <v>No Data</v>
          </cell>
          <cell r="F325" t="str">
            <v>No Data</v>
          </cell>
          <cell r="G325" t="str">
            <v>No Data</v>
          </cell>
          <cell r="H325" t="str">
            <v>No Data</v>
          </cell>
          <cell r="I325" t="str">
            <v>No Data</v>
          </cell>
          <cell r="J325" t="str">
            <v>No Data</v>
          </cell>
          <cell r="L325" t="str">
            <v>No Data</v>
          </cell>
          <cell r="M325" t="str">
            <v>No Data</v>
          </cell>
          <cell r="N325" t="str">
            <v>No Data</v>
          </cell>
          <cell r="O325" t="str">
            <v>No Data</v>
          </cell>
          <cell r="P325" t="str">
            <v>No Data</v>
          </cell>
          <cell r="Q325" t="str">
            <v>No Data</v>
          </cell>
          <cell r="R325" t="str">
            <v>No Data</v>
          </cell>
        </row>
        <row r="328">
          <cell r="A328" t="str">
            <v>IME Adjustment Factor @ 2.7%</v>
          </cell>
          <cell r="B328" t="str">
            <v xml:space="preserve">H236 </v>
          </cell>
          <cell r="C328" t="str">
            <v xml:space="preserve"> .67*((1+IRB)^.405-1)</v>
          </cell>
          <cell r="D328" t="str">
            <v/>
          </cell>
          <cell r="E328" t="str">
            <v/>
          </cell>
          <cell r="F328" t="str">
            <v/>
          </cell>
          <cell r="G328" t="str">
            <v/>
          </cell>
          <cell r="H328" t="str">
            <v/>
          </cell>
          <cell r="I328" t="str">
            <v/>
          </cell>
          <cell r="J328" t="str">
            <v/>
          </cell>
          <cell r="L328" t="e">
            <v>#N/A</v>
          </cell>
          <cell r="M328" t="e">
            <v>#VALUE!</v>
          </cell>
          <cell r="N328" t="e">
            <v>#VALUE!</v>
          </cell>
          <cell r="O328" t="e">
            <v>#VALUE!</v>
          </cell>
          <cell r="P328" t="e">
            <v>#VALUE!</v>
          </cell>
          <cell r="Q328" t="e">
            <v>#VALUE!</v>
          </cell>
          <cell r="R328" t="e">
            <v>#VALUE!</v>
          </cell>
        </row>
        <row r="329">
          <cell r="C329" t="str">
            <v>Worksheet E, Pt A Column 1, Line 3.20</v>
          </cell>
        </row>
        <row r="331">
          <cell r="A331" t="str">
            <v>Inpatient Gain/Loss Net of DSH Payments with IME Payments @2.7%</v>
          </cell>
          <cell r="B331" t="str">
            <v>INP_GL_NODSH_IME2.7</v>
          </cell>
          <cell r="C331" t="str">
            <v>[INP_REV_NODSH_IME2.7]-[INP_COST]</v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  <cell r="H331" t="str">
            <v/>
          </cell>
          <cell r="I331" t="str">
            <v/>
          </cell>
          <cell r="J331" t="str">
            <v/>
          </cell>
          <cell r="L331" t="e">
            <v>#VALUE!</v>
          </cell>
          <cell r="M331" t="e">
            <v>#VALUE!</v>
          </cell>
          <cell r="N331" t="e">
            <v>#VALUE!</v>
          </cell>
          <cell r="O331" t="e">
            <v>#VALUE!</v>
          </cell>
          <cell r="P331" t="e">
            <v>#VALUE!</v>
          </cell>
          <cell r="Q331" t="e">
            <v>#VALUE!</v>
          </cell>
          <cell r="R331" t="e">
            <v>#VALUE!</v>
          </cell>
        </row>
      </sheetData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 refreshError="1"/>
      <sheetData sheetId="14"/>
      <sheetData sheetId="15" refreshError="1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-1"/>
      <sheetName val="Report-2_State"/>
      <sheetName val="Report-3_State"/>
      <sheetName val="Report-4_State"/>
      <sheetName val="Report-5_US"/>
      <sheetName val="97-07_ManagedCareData_State"/>
      <sheetName val="97-07_ManagedCareData_County"/>
      <sheetName val="97-07_ManagedCareData_State-2"/>
      <sheetName val="97_ManagedCareData"/>
      <sheetName val="98_ManagedCareData"/>
      <sheetName val="99_ManagedCareData"/>
      <sheetName val="00_ManagedCareData"/>
      <sheetName val="01_ManagedCareData"/>
      <sheetName val="02_ManagedCareData"/>
      <sheetName val="03_ManagedCareData"/>
      <sheetName val="04_ManagedCareData"/>
      <sheetName val="05_ManagedCareData"/>
      <sheetName val="06_ManagedCareData"/>
      <sheetName val="07_ManagedCareData"/>
      <sheetName val="table 2.5"/>
      <sheetName val="2002Base-HospitalPriceIndex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>
        <row r="4">
          <cell r="B4" t="str">
            <v>Table 2.5</v>
          </cell>
        </row>
        <row r="5">
          <cell r="B5" t="str">
            <v>Medicare Enrollment: Hospital Insurance and/or Supplementary Medical Insurance for Total,</v>
          </cell>
        </row>
        <row r="6">
          <cell r="B6" t="str">
            <v>Fee-for-Service, and Managed Care Enrollees by Area of Residence, as of July 1, 2004</v>
          </cell>
        </row>
        <row r="7">
          <cell r="F7" t="str">
            <v xml:space="preserve">    Type of Coverage</v>
          </cell>
        </row>
        <row r="8">
          <cell r="D8" t="str">
            <v>Hospital Insurance and/or</v>
          </cell>
        </row>
        <row r="9">
          <cell r="D9" t="str">
            <v>Supplementary</v>
          </cell>
          <cell r="P9" t="str">
            <v>Supplementary</v>
          </cell>
        </row>
        <row r="10">
          <cell r="D10" t="str">
            <v>Medical Insurance</v>
          </cell>
          <cell r="J10" t="str">
            <v>Hospital Insurance</v>
          </cell>
          <cell r="P10" t="str">
            <v>Medical Insurance</v>
          </cell>
        </row>
        <row r="11">
          <cell r="F11" t="str">
            <v>Fee-for-</v>
          </cell>
          <cell r="H11" t="str">
            <v>Managed</v>
          </cell>
          <cell r="L11" t="str">
            <v>Fee-for-</v>
          </cell>
          <cell r="N11" t="str">
            <v>Managed</v>
          </cell>
          <cell r="R11" t="str">
            <v>Fee-for-</v>
          </cell>
          <cell r="T11" t="str">
            <v>Managed</v>
          </cell>
        </row>
        <row r="12">
          <cell r="B12" t="str">
            <v>Area of Residence</v>
          </cell>
          <cell r="D12" t="str">
            <v>Total</v>
          </cell>
          <cell r="F12" t="str">
            <v>Service</v>
          </cell>
          <cell r="H12" t="str">
            <v>Care</v>
          </cell>
          <cell r="J12" t="str">
            <v>Total</v>
          </cell>
          <cell r="L12" t="str">
            <v>Service</v>
          </cell>
          <cell r="N12" t="str">
            <v>Care</v>
          </cell>
          <cell r="P12" t="str">
            <v>Total</v>
          </cell>
          <cell r="R12" t="str">
            <v>Service</v>
          </cell>
          <cell r="T12" t="str">
            <v>Care</v>
          </cell>
        </row>
        <row r="13">
          <cell r="D13" t="str">
            <v>Number in Thousands</v>
          </cell>
        </row>
        <row r="14">
          <cell r="B14" t="str">
            <v>All Areas1</v>
          </cell>
          <cell r="D14">
            <v>41729</v>
          </cell>
          <cell r="F14">
            <v>36345</v>
          </cell>
          <cell r="H14">
            <v>5384</v>
          </cell>
          <cell r="J14">
            <v>41391</v>
          </cell>
          <cell r="L14">
            <v>36011</v>
          </cell>
          <cell r="N14">
            <v>5380</v>
          </cell>
          <cell r="P14">
            <v>39101</v>
          </cell>
          <cell r="R14">
            <v>33717</v>
          </cell>
          <cell r="T14">
            <v>5384</v>
          </cell>
        </row>
        <row r="15">
          <cell r="B15" t="str">
            <v>United States</v>
          </cell>
          <cell r="D15">
            <v>40784</v>
          </cell>
          <cell r="F15">
            <v>35462</v>
          </cell>
          <cell r="H15">
            <v>5322</v>
          </cell>
          <cell r="J15">
            <v>40447</v>
          </cell>
          <cell r="L15">
            <v>35129</v>
          </cell>
          <cell r="N15">
            <v>5318</v>
          </cell>
          <cell r="P15">
            <v>38571</v>
          </cell>
          <cell r="R15">
            <v>33249</v>
          </cell>
          <cell r="T15">
            <v>5322</v>
          </cell>
        </row>
        <row r="17">
          <cell r="B17" t="str">
            <v>Northeast</v>
          </cell>
          <cell r="D17">
            <v>8267</v>
          </cell>
          <cell r="F17">
            <v>6916</v>
          </cell>
          <cell r="H17">
            <v>1351</v>
          </cell>
          <cell r="J17">
            <v>8198</v>
          </cell>
          <cell r="L17">
            <v>6847</v>
          </cell>
          <cell r="N17">
            <v>1351</v>
          </cell>
          <cell r="P17">
            <v>7711</v>
          </cell>
          <cell r="R17">
            <v>6360</v>
          </cell>
          <cell r="T17">
            <v>1351</v>
          </cell>
        </row>
        <row r="18">
          <cell r="B18" t="str">
            <v>Midwest</v>
          </cell>
          <cell r="D18">
            <v>9527</v>
          </cell>
          <cell r="F18">
            <v>8874</v>
          </cell>
          <cell r="H18">
            <v>652</v>
          </cell>
          <cell r="J18">
            <v>9479</v>
          </cell>
          <cell r="L18">
            <v>8826</v>
          </cell>
          <cell r="N18">
            <v>652</v>
          </cell>
          <cell r="P18">
            <v>9046</v>
          </cell>
          <cell r="R18">
            <v>8393</v>
          </cell>
          <cell r="T18">
            <v>652</v>
          </cell>
        </row>
        <row r="19">
          <cell r="B19" t="str">
            <v>South</v>
          </cell>
          <cell r="D19">
            <v>14874</v>
          </cell>
          <cell r="F19">
            <v>13737</v>
          </cell>
          <cell r="H19">
            <v>1137</v>
          </cell>
          <cell r="J19">
            <v>14812</v>
          </cell>
          <cell r="L19">
            <v>13675</v>
          </cell>
          <cell r="N19">
            <v>1136</v>
          </cell>
          <cell r="P19">
            <v>14174</v>
          </cell>
          <cell r="R19">
            <v>13037</v>
          </cell>
          <cell r="T19">
            <v>1137</v>
          </cell>
        </row>
        <row r="20">
          <cell r="B20" t="str">
            <v>West</v>
          </cell>
          <cell r="D20">
            <v>8117</v>
          </cell>
          <cell r="F20">
            <v>5935</v>
          </cell>
          <cell r="H20">
            <v>2182</v>
          </cell>
          <cell r="J20">
            <v>7960</v>
          </cell>
          <cell r="L20">
            <v>5781</v>
          </cell>
          <cell r="N20">
            <v>2179</v>
          </cell>
          <cell r="P20">
            <v>7640</v>
          </cell>
          <cell r="R20">
            <v>5458</v>
          </cell>
          <cell r="T20">
            <v>2182</v>
          </cell>
        </row>
        <row r="22">
          <cell r="B22" t="str">
            <v>New England</v>
          </cell>
          <cell r="D22">
            <v>2171</v>
          </cell>
          <cell r="F22">
            <v>1921</v>
          </cell>
          <cell r="H22">
            <v>250</v>
          </cell>
          <cell r="J22">
            <v>2162</v>
          </cell>
          <cell r="L22">
            <v>1912</v>
          </cell>
          <cell r="N22">
            <v>250</v>
          </cell>
          <cell r="P22">
            <v>2014</v>
          </cell>
          <cell r="R22">
            <v>1764</v>
          </cell>
          <cell r="T22">
            <v>250</v>
          </cell>
        </row>
        <row r="23">
          <cell r="B23" t="str">
            <v>Connecticut</v>
          </cell>
          <cell r="D23">
            <v>523</v>
          </cell>
          <cell r="F23">
            <v>494</v>
          </cell>
          <cell r="H23">
            <v>29</v>
          </cell>
          <cell r="J23">
            <v>520</v>
          </cell>
          <cell r="L23">
            <v>491</v>
          </cell>
          <cell r="N23">
            <v>29</v>
          </cell>
          <cell r="P23">
            <v>489</v>
          </cell>
          <cell r="R23">
            <v>460</v>
          </cell>
          <cell r="T23">
            <v>29</v>
          </cell>
        </row>
        <row r="24">
          <cell r="B24" t="str">
            <v>Maine</v>
          </cell>
          <cell r="D24">
            <v>231</v>
          </cell>
          <cell r="F24">
            <v>231</v>
          </cell>
          <cell r="H24" t="str">
            <v xml:space="preserve">              (3)</v>
          </cell>
          <cell r="J24">
            <v>230</v>
          </cell>
          <cell r="L24">
            <v>230</v>
          </cell>
          <cell r="N24" t="str">
            <v xml:space="preserve">              (3)</v>
          </cell>
          <cell r="P24">
            <v>218</v>
          </cell>
          <cell r="R24">
            <v>218</v>
          </cell>
          <cell r="T24" t="str">
            <v xml:space="preserve">              (3)</v>
          </cell>
        </row>
        <row r="25">
          <cell r="B25" t="str">
            <v>Massachusetts</v>
          </cell>
          <cell r="D25">
            <v>965</v>
          </cell>
          <cell r="F25">
            <v>803</v>
          </cell>
          <cell r="H25">
            <v>161</v>
          </cell>
          <cell r="J25">
            <v>962</v>
          </cell>
          <cell r="L25">
            <v>801</v>
          </cell>
          <cell r="N25">
            <v>161</v>
          </cell>
          <cell r="P25">
            <v>888</v>
          </cell>
          <cell r="R25">
            <v>726</v>
          </cell>
          <cell r="T25">
            <v>161</v>
          </cell>
        </row>
        <row r="26">
          <cell r="B26" t="str">
            <v>New Hampshire</v>
          </cell>
          <cell r="D26">
            <v>186</v>
          </cell>
          <cell r="F26">
            <v>185</v>
          </cell>
          <cell r="H26">
            <v>2</v>
          </cell>
          <cell r="J26">
            <v>186</v>
          </cell>
          <cell r="L26">
            <v>184</v>
          </cell>
          <cell r="N26">
            <v>2</v>
          </cell>
          <cell r="P26">
            <v>172</v>
          </cell>
          <cell r="R26">
            <v>171</v>
          </cell>
          <cell r="T26">
            <v>2</v>
          </cell>
        </row>
        <row r="27">
          <cell r="B27" t="str">
            <v>Rhode Island</v>
          </cell>
          <cell r="D27">
            <v>172</v>
          </cell>
          <cell r="F27">
            <v>115</v>
          </cell>
          <cell r="H27">
            <v>57</v>
          </cell>
          <cell r="J27">
            <v>170</v>
          </cell>
          <cell r="L27">
            <v>112</v>
          </cell>
          <cell r="N27">
            <v>57</v>
          </cell>
          <cell r="P27">
            <v>157</v>
          </cell>
          <cell r="R27">
            <v>100</v>
          </cell>
          <cell r="T27">
            <v>57</v>
          </cell>
        </row>
        <row r="28">
          <cell r="B28" t="str">
            <v>Vermont</v>
          </cell>
          <cell r="D28">
            <v>94</v>
          </cell>
          <cell r="F28">
            <v>94</v>
          </cell>
          <cell r="H28" t="str">
            <v xml:space="preserve">              (3)</v>
          </cell>
          <cell r="J28">
            <v>94</v>
          </cell>
          <cell r="L28">
            <v>94</v>
          </cell>
          <cell r="N28" t="str">
            <v xml:space="preserve">              (3)</v>
          </cell>
          <cell r="P28">
            <v>89</v>
          </cell>
          <cell r="R28">
            <v>89</v>
          </cell>
          <cell r="T28" t="str">
            <v xml:space="preserve">              (3)</v>
          </cell>
        </row>
        <row r="30">
          <cell r="B30" t="str">
            <v>Middle Atlantic</v>
          </cell>
          <cell r="D30">
            <v>6096</v>
          </cell>
          <cell r="F30">
            <v>4994</v>
          </cell>
          <cell r="H30">
            <v>1101</v>
          </cell>
          <cell r="J30">
            <v>6035</v>
          </cell>
          <cell r="L30">
            <v>4934</v>
          </cell>
          <cell r="N30">
            <v>1101</v>
          </cell>
          <cell r="P30">
            <v>5698</v>
          </cell>
          <cell r="R30">
            <v>4596</v>
          </cell>
          <cell r="T30">
            <v>1101</v>
          </cell>
        </row>
        <row r="31">
          <cell r="B31" t="str">
            <v>New Jersey</v>
          </cell>
          <cell r="D31">
            <v>1220</v>
          </cell>
          <cell r="F31">
            <v>1127</v>
          </cell>
          <cell r="H31">
            <v>93</v>
          </cell>
          <cell r="J31">
            <v>1203</v>
          </cell>
          <cell r="L31">
            <v>1110</v>
          </cell>
          <cell r="N31">
            <v>93</v>
          </cell>
          <cell r="P31">
            <v>1143</v>
          </cell>
          <cell r="R31">
            <v>1051</v>
          </cell>
          <cell r="T31">
            <v>93</v>
          </cell>
        </row>
        <row r="32">
          <cell r="B32" t="str">
            <v>New York</v>
          </cell>
          <cell r="D32">
            <v>2759</v>
          </cell>
          <cell r="F32">
            <v>2263</v>
          </cell>
          <cell r="H32">
            <v>496</v>
          </cell>
          <cell r="J32">
            <v>2719</v>
          </cell>
          <cell r="L32">
            <v>2223</v>
          </cell>
          <cell r="N32">
            <v>496</v>
          </cell>
          <cell r="P32">
            <v>2562</v>
          </cell>
          <cell r="R32">
            <v>2066</v>
          </cell>
          <cell r="T32">
            <v>496</v>
          </cell>
        </row>
        <row r="33">
          <cell r="B33" t="str">
            <v>Pennsylvania</v>
          </cell>
          <cell r="D33">
            <v>2117</v>
          </cell>
          <cell r="F33">
            <v>1604</v>
          </cell>
          <cell r="H33">
            <v>513</v>
          </cell>
          <cell r="J33">
            <v>2113</v>
          </cell>
          <cell r="L33">
            <v>1601</v>
          </cell>
          <cell r="N33">
            <v>513</v>
          </cell>
          <cell r="P33">
            <v>1992</v>
          </cell>
          <cell r="R33">
            <v>1479</v>
          </cell>
          <cell r="T33">
            <v>513</v>
          </cell>
        </row>
        <row r="35">
          <cell r="B35" t="str">
            <v>East North Central</v>
          </cell>
          <cell r="D35">
            <v>6576</v>
          </cell>
          <cell r="F35">
            <v>6179</v>
          </cell>
          <cell r="H35">
            <v>397</v>
          </cell>
          <cell r="J35">
            <v>6536</v>
          </cell>
          <cell r="L35">
            <v>6139</v>
          </cell>
          <cell r="N35">
            <v>397</v>
          </cell>
          <cell r="P35">
            <v>6239</v>
          </cell>
          <cell r="R35">
            <v>5842</v>
          </cell>
          <cell r="T35">
            <v>397</v>
          </cell>
        </row>
        <row r="36">
          <cell r="B36" t="str">
            <v>Illinois</v>
          </cell>
          <cell r="D36">
            <v>1673</v>
          </cell>
          <cell r="F36">
            <v>1588</v>
          </cell>
          <cell r="H36">
            <v>85</v>
          </cell>
          <cell r="J36">
            <v>1650</v>
          </cell>
          <cell r="L36">
            <v>1565</v>
          </cell>
          <cell r="N36">
            <v>85</v>
          </cell>
          <cell r="P36">
            <v>1574</v>
          </cell>
          <cell r="R36">
            <v>1490</v>
          </cell>
          <cell r="T36">
            <v>85</v>
          </cell>
        </row>
        <row r="37">
          <cell r="B37" t="str">
            <v>Indiana</v>
          </cell>
          <cell r="D37">
            <v>889</v>
          </cell>
          <cell r="F37">
            <v>870</v>
          </cell>
          <cell r="H37">
            <v>19</v>
          </cell>
          <cell r="J37">
            <v>889</v>
          </cell>
          <cell r="L37">
            <v>869</v>
          </cell>
          <cell r="N37">
            <v>19</v>
          </cell>
          <cell r="P37">
            <v>845</v>
          </cell>
          <cell r="R37">
            <v>825</v>
          </cell>
          <cell r="T37">
            <v>19</v>
          </cell>
        </row>
        <row r="38">
          <cell r="B38" t="str">
            <v>Michigan</v>
          </cell>
          <cell r="D38">
            <v>1462</v>
          </cell>
          <cell r="F38">
            <v>1440</v>
          </cell>
          <cell r="H38">
            <v>22</v>
          </cell>
          <cell r="J38">
            <v>1460</v>
          </cell>
          <cell r="L38">
            <v>1438</v>
          </cell>
          <cell r="N38">
            <v>22</v>
          </cell>
          <cell r="P38">
            <v>1395</v>
          </cell>
          <cell r="R38">
            <v>1373</v>
          </cell>
          <cell r="T38">
            <v>22</v>
          </cell>
        </row>
        <row r="39">
          <cell r="B39" t="str">
            <v>Ohio</v>
          </cell>
          <cell r="D39">
            <v>1738</v>
          </cell>
          <cell r="F39">
            <v>1514</v>
          </cell>
          <cell r="H39">
            <v>224</v>
          </cell>
          <cell r="J39">
            <v>1724</v>
          </cell>
          <cell r="L39">
            <v>1500</v>
          </cell>
          <cell r="N39">
            <v>223</v>
          </cell>
          <cell r="P39">
            <v>1650</v>
          </cell>
          <cell r="R39">
            <v>1426</v>
          </cell>
          <cell r="T39">
            <v>224</v>
          </cell>
        </row>
        <row r="40">
          <cell r="B40" t="str">
            <v>Wisconsin</v>
          </cell>
          <cell r="D40">
            <v>814</v>
          </cell>
          <cell r="F40">
            <v>767</v>
          </cell>
          <cell r="H40">
            <v>47</v>
          </cell>
          <cell r="J40">
            <v>813</v>
          </cell>
          <cell r="L40">
            <v>766</v>
          </cell>
          <cell r="N40">
            <v>47</v>
          </cell>
          <cell r="P40">
            <v>775</v>
          </cell>
          <cell r="R40">
            <v>728</v>
          </cell>
          <cell r="T40">
            <v>47</v>
          </cell>
        </row>
        <row r="42">
          <cell r="B42" t="str">
            <v>West North Central</v>
          </cell>
          <cell r="D42">
            <v>2951</v>
          </cell>
          <cell r="F42">
            <v>2696</v>
          </cell>
          <cell r="H42">
            <v>255</v>
          </cell>
          <cell r="J42">
            <v>2943</v>
          </cell>
          <cell r="L42">
            <v>2688</v>
          </cell>
          <cell r="N42">
            <v>255</v>
          </cell>
          <cell r="P42">
            <v>2806</v>
          </cell>
          <cell r="R42">
            <v>2551</v>
          </cell>
          <cell r="T42">
            <v>255</v>
          </cell>
        </row>
        <row r="43">
          <cell r="B43" t="str">
            <v>Iowa</v>
          </cell>
          <cell r="D43">
            <v>485</v>
          </cell>
          <cell r="F43">
            <v>465</v>
          </cell>
          <cell r="H43">
            <v>20</v>
          </cell>
          <cell r="J43">
            <v>485</v>
          </cell>
          <cell r="L43">
            <v>464</v>
          </cell>
          <cell r="N43">
            <v>20</v>
          </cell>
          <cell r="P43">
            <v>465</v>
          </cell>
          <cell r="R43">
            <v>445</v>
          </cell>
          <cell r="T43">
            <v>20</v>
          </cell>
        </row>
        <row r="44">
          <cell r="B44" t="str">
            <v>Kansas</v>
          </cell>
          <cell r="D44">
            <v>398</v>
          </cell>
          <cell r="F44">
            <v>384</v>
          </cell>
          <cell r="H44">
            <v>14</v>
          </cell>
          <cell r="J44">
            <v>396</v>
          </cell>
          <cell r="L44">
            <v>383</v>
          </cell>
          <cell r="N44">
            <v>14</v>
          </cell>
          <cell r="P44">
            <v>380</v>
          </cell>
          <cell r="R44">
            <v>366</v>
          </cell>
          <cell r="T44">
            <v>14</v>
          </cell>
        </row>
        <row r="45">
          <cell r="B45" t="str">
            <v>Minnesota</v>
          </cell>
          <cell r="D45">
            <v>686</v>
          </cell>
          <cell r="F45">
            <v>587</v>
          </cell>
          <cell r="H45">
            <v>98</v>
          </cell>
          <cell r="J45">
            <v>685</v>
          </cell>
          <cell r="L45">
            <v>586</v>
          </cell>
          <cell r="N45">
            <v>98</v>
          </cell>
          <cell r="P45">
            <v>649</v>
          </cell>
          <cell r="R45">
            <v>551</v>
          </cell>
          <cell r="T45">
            <v>98</v>
          </cell>
        </row>
        <row r="46">
          <cell r="B46" t="str">
            <v>Missouri</v>
          </cell>
          <cell r="D46">
            <v>897</v>
          </cell>
          <cell r="F46">
            <v>786</v>
          </cell>
          <cell r="H46">
            <v>111</v>
          </cell>
          <cell r="J46">
            <v>893</v>
          </cell>
          <cell r="L46">
            <v>782</v>
          </cell>
          <cell r="N46">
            <v>111</v>
          </cell>
          <cell r="P46">
            <v>850</v>
          </cell>
          <cell r="R46">
            <v>739</v>
          </cell>
          <cell r="T46">
            <v>111</v>
          </cell>
        </row>
        <row r="47">
          <cell r="B47" t="str">
            <v>Nebraska</v>
          </cell>
          <cell r="D47">
            <v>259</v>
          </cell>
          <cell r="F47">
            <v>248</v>
          </cell>
          <cell r="H47">
            <v>10</v>
          </cell>
          <cell r="J47">
            <v>258</v>
          </cell>
          <cell r="L47">
            <v>248</v>
          </cell>
          <cell r="N47">
            <v>10</v>
          </cell>
          <cell r="P47">
            <v>246</v>
          </cell>
          <cell r="R47">
            <v>236</v>
          </cell>
          <cell r="T47">
            <v>10</v>
          </cell>
        </row>
        <row r="48">
          <cell r="B48" t="str">
            <v>North Dakota</v>
          </cell>
          <cell r="D48">
            <v>103</v>
          </cell>
          <cell r="F48">
            <v>102</v>
          </cell>
          <cell r="H48">
            <v>1</v>
          </cell>
          <cell r="J48">
            <v>103</v>
          </cell>
          <cell r="L48">
            <v>102</v>
          </cell>
          <cell r="N48">
            <v>1</v>
          </cell>
          <cell r="P48">
            <v>98</v>
          </cell>
          <cell r="R48">
            <v>97</v>
          </cell>
          <cell r="T48">
            <v>1</v>
          </cell>
        </row>
        <row r="49">
          <cell r="B49" t="str">
            <v>South Dakota</v>
          </cell>
          <cell r="D49">
            <v>123</v>
          </cell>
          <cell r="F49">
            <v>123</v>
          </cell>
          <cell r="H49" t="str">
            <v xml:space="preserve">              (3)</v>
          </cell>
          <cell r="J49">
            <v>123</v>
          </cell>
          <cell r="L49">
            <v>123</v>
          </cell>
          <cell r="N49" t="str">
            <v xml:space="preserve">              (3)</v>
          </cell>
          <cell r="P49">
            <v>117</v>
          </cell>
          <cell r="R49">
            <v>117</v>
          </cell>
          <cell r="T49" t="str">
            <v xml:space="preserve">              (3)</v>
          </cell>
        </row>
        <row r="51">
          <cell r="B51" t="str">
            <v>South Atlantic</v>
          </cell>
          <cell r="D51">
            <v>8061</v>
          </cell>
          <cell r="F51">
            <v>7355</v>
          </cell>
          <cell r="H51">
            <v>706</v>
          </cell>
          <cell r="J51">
            <v>8026</v>
          </cell>
          <cell r="L51">
            <v>7321</v>
          </cell>
          <cell r="N51">
            <v>706</v>
          </cell>
          <cell r="P51">
            <v>7680</v>
          </cell>
          <cell r="R51">
            <v>6975</v>
          </cell>
          <cell r="T51">
            <v>706</v>
          </cell>
        </row>
        <row r="52">
          <cell r="B52" t="str">
            <v>Delaware</v>
          </cell>
          <cell r="D52">
            <v>123</v>
          </cell>
          <cell r="F52">
            <v>123</v>
          </cell>
          <cell r="H52">
            <v>1</v>
          </cell>
          <cell r="J52">
            <v>123</v>
          </cell>
          <cell r="L52">
            <v>122</v>
          </cell>
          <cell r="N52">
            <v>1</v>
          </cell>
          <cell r="P52">
            <v>117</v>
          </cell>
          <cell r="R52">
            <v>116</v>
          </cell>
          <cell r="T52">
            <v>1</v>
          </cell>
        </row>
        <row r="53">
          <cell r="B53" t="str">
            <v>District of Columbia</v>
          </cell>
          <cell r="D53">
            <v>73</v>
          </cell>
          <cell r="F53">
            <v>68</v>
          </cell>
          <cell r="H53">
            <v>5</v>
          </cell>
          <cell r="J53">
            <v>71</v>
          </cell>
          <cell r="L53">
            <v>66</v>
          </cell>
          <cell r="N53">
            <v>5</v>
          </cell>
          <cell r="P53">
            <v>63</v>
          </cell>
          <cell r="R53">
            <v>58</v>
          </cell>
          <cell r="T53">
            <v>5</v>
          </cell>
        </row>
        <row r="54">
          <cell r="B54" t="str">
            <v>Florida</v>
          </cell>
          <cell r="D54">
            <v>2997</v>
          </cell>
          <cell r="F54">
            <v>2442</v>
          </cell>
          <cell r="H54">
            <v>554</v>
          </cell>
          <cell r="J54">
            <v>2988</v>
          </cell>
          <cell r="L54">
            <v>2433</v>
          </cell>
          <cell r="N54">
            <v>554</v>
          </cell>
          <cell r="P54">
            <v>2876</v>
          </cell>
          <cell r="R54">
            <v>2321</v>
          </cell>
          <cell r="T54">
            <v>554</v>
          </cell>
        </row>
        <row r="55">
          <cell r="B55" t="str">
            <v>Georgia</v>
          </cell>
          <cell r="D55">
            <v>1000</v>
          </cell>
          <cell r="F55">
            <v>981</v>
          </cell>
          <cell r="H55">
            <v>19</v>
          </cell>
          <cell r="J55">
            <v>992</v>
          </cell>
          <cell r="L55">
            <v>974</v>
          </cell>
          <cell r="N55">
            <v>19</v>
          </cell>
          <cell r="P55">
            <v>953</v>
          </cell>
          <cell r="R55">
            <v>934</v>
          </cell>
          <cell r="T55">
            <v>19</v>
          </cell>
        </row>
        <row r="56">
          <cell r="B56" t="str">
            <v>Maryland</v>
          </cell>
          <cell r="D56">
            <v>683</v>
          </cell>
          <cell r="F56">
            <v>657</v>
          </cell>
          <cell r="H56">
            <v>27</v>
          </cell>
          <cell r="J56">
            <v>680</v>
          </cell>
          <cell r="L56">
            <v>653</v>
          </cell>
          <cell r="N56">
            <v>26</v>
          </cell>
          <cell r="P56">
            <v>630</v>
          </cell>
          <cell r="R56">
            <v>603</v>
          </cell>
          <cell r="T56">
            <v>27</v>
          </cell>
        </row>
        <row r="57">
          <cell r="B57" t="str">
            <v>North Carolina</v>
          </cell>
          <cell r="D57">
            <v>1240</v>
          </cell>
          <cell r="F57">
            <v>1184</v>
          </cell>
          <cell r="H57">
            <v>56</v>
          </cell>
          <cell r="J57">
            <v>1238</v>
          </cell>
          <cell r="L57">
            <v>1182</v>
          </cell>
          <cell r="N57">
            <v>56</v>
          </cell>
          <cell r="P57">
            <v>1194</v>
          </cell>
          <cell r="R57">
            <v>1138</v>
          </cell>
          <cell r="T57">
            <v>56</v>
          </cell>
        </row>
        <row r="58">
          <cell r="B58" t="str">
            <v>South Carolina</v>
          </cell>
          <cell r="D58">
            <v>627</v>
          </cell>
          <cell r="F58">
            <v>625</v>
          </cell>
          <cell r="H58">
            <v>2</v>
          </cell>
          <cell r="J58">
            <v>624</v>
          </cell>
          <cell r="L58">
            <v>622</v>
          </cell>
          <cell r="N58">
            <v>2</v>
          </cell>
          <cell r="P58">
            <v>602</v>
          </cell>
          <cell r="R58">
            <v>600</v>
          </cell>
          <cell r="T58">
            <v>2</v>
          </cell>
        </row>
        <row r="59">
          <cell r="B59" t="str">
            <v>Virginia</v>
          </cell>
          <cell r="D59">
            <v>967</v>
          </cell>
          <cell r="F59">
            <v>947</v>
          </cell>
          <cell r="H59">
            <v>20</v>
          </cell>
          <cell r="J59">
            <v>960</v>
          </cell>
          <cell r="L59">
            <v>941</v>
          </cell>
          <cell r="N59">
            <v>20</v>
          </cell>
          <cell r="P59">
            <v>909</v>
          </cell>
          <cell r="R59">
            <v>889</v>
          </cell>
          <cell r="T59">
            <v>20</v>
          </cell>
        </row>
        <row r="60">
          <cell r="B60" t="str">
            <v>West Virginia</v>
          </cell>
          <cell r="D60">
            <v>350</v>
          </cell>
          <cell r="F60">
            <v>327</v>
          </cell>
          <cell r="H60">
            <v>23</v>
          </cell>
          <cell r="J60">
            <v>350</v>
          </cell>
          <cell r="L60">
            <v>327</v>
          </cell>
          <cell r="N60">
            <v>23</v>
          </cell>
          <cell r="P60">
            <v>337</v>
          </cell>
          <cell r="R60">
            <v>314</v>
          </cell>
          <cell r="T60">
            <v>23</v>
          </cell>
        </row>
        <row r="61">
          <cell r="B61" t="str">
            <v>See footnotes at end of table.</v>
          </cell>
        </row>
        <row r="66">
          <cell r="B66" t="str">
            <v>Table 2.5—Continued</v>
          </cell>
        </row>
        <row r="67">
          <cell r="B67" t="str">
            <v>Medicare Enrollment: Hospital Insurance and/or Supplementary Medical Insurance for Total,</v>
          </cell>
        </row>
        <row r="68">
          <cell r="B68" t="str">
            <v>Fee-for-Service, and Managed Care Enrollees by Area of Residence, as of July 1, 2004</v>
          </cell>
        </row>
        <row r="69">
          <cell r="F69" t="str">
            <v xml:space="preserve">    Type of Coverage</v>
          </cell>
        </row>
        <row r="70">
          <cell r="D70" t="str">
            <v>Hospital Insurance and/or</v>
          </cell>
        </row>
        <row r="71">
          <cell r="D71" t="str">
            <v>Supplementary</v>
          </cell>
          <cell r="P71" t="str">
            <v>Supplementary</v>
          </cell>
        </row>
        <row r="72">
          <cell r="D72" t="str">
            <v>Medical Insurance</v>
          </cell>
          <cell r="J72" t="str">
            <v>Hospital Insurance</v>
          </cell>
          <cell r="P72" t="str">
            <v>Medical Insurance</v>
          </cell>
        </row>
        <row r="73">
          <cell r="F73" t="str">
            <v>Fee-for-</v>
          </cell>
          <cell r="H73" t="str">
            <v>Managed</v>
          </cell>
          <cell r="L73" t="str">
            <v>Fee-for-</v>
          </cell>
          <cell r="N73" t="str">
            <v>Managed</v>
          </cell>
          <cell r="R73" t="str">
            <v>Fee-for-</v>
          </cell>
          <cell r="T73" t="str">
            <v>Managed</v>
          </cell>
        </row>
        <row r="74">
          <cell r="B74" t="str">
            <v>Area of Residence</v>
          </cell>
          <cell r="D74" t="str">
            <v>Total</v>
          </cell>
          <cell r="F74" t="str">
            <v>Service</v>
          </cell>
          <cell r="H74" t="str">
            <v>Care</v>
          </cell>
          <cell r="J74" t="str">
            <v>Total</v>
          </cell>
          <cell r="L74" t="str">
            <v>Service</v>
          </cell>
          <cell r="N74" t="str">
            <v>Care</v>
          </cell>
          <cell r="P74" t="str">
            <v>Total</v>
          </cell>
          <cell r="R74" t="str">
            <v>Service</v>
          </cell>
          <cell r="T74" t="str">
            <v>Care</v>
          </cell>
        </row>
        <row r="75">
          <cell r="D75" t="str">
            <v>Number in Thousands</v>
          </cell>
        </row>
        <row r="76">
          <cell r="B76" t="str">
            <v>East South Central</v>
          </cell>
          <cell r="D76">
            <v>2736</v>
          </cell>
          <cell r="F76">
            <v>2592</v>
          </cell>
          <cell r="H76">
            <v>144</v>
          </cell>
          <cell r="J76">
            <v>2724</v>
          </cell>
          <cell r="L76">
            <v>2581</v>
          </cell>
          <cell r="N76">
            <v>144</v>
          </cell>
          <cell r="P76">
            <v>2613</v>
          </cell>
          <cell r="R76">
            <v>2470</v>
          </cell>
          <cell r="T76">
            <v>144</v>
          </cell>
        </row>
        <row r="77">
          <cell r="B77" t="str">
            <v>Alabama</v>
          </cell>
          <cell r="D77">
            <v>734</v>
          </cell>
          <cell r="F77">
            <v>680</v>
          </cell>
          <cell r="H77">
            <v>54</v>
          </cell>
          <cell r="J77">
            <v>730</v>
          </cell>
          <cell r="L77">
            <v>676</v>
          </cell>
          <cell r="N77">
            <v>54</v>
          </cell>
          <cell r="P77">
            <v>699</v>
          </cell>
          <cell r="R77">
            <v>645</v>
          </cell>
          <cell r="T77">
            <v>54</v>
          </cell>
        </row>
        <row r="78">
          <cell r="B78" t="str">
            <v>Kentucky</v>
          </cell>
          <cell r="D78">
            <v>661</v>
          </cell>
          <cell r="F78">
            <v>642</v>
          </cell>
          <cell r="H78">
            <v>19</v>
          </cell>
          <cell r="J78">
            <v>655</v>
          </cell>
          <cell r="L78">
            <v>636</v>
          </cell>
          <cell r="N78">
            <v>19</v>
          </cell>
          <cell r="P78">
            <v>632</v>
          </cell>
          <cell r="R78">
            <v>613</v>
          </cell>
          <cell r="T78">
            <v>19</v>
          </cell>
        </row>
        <row r="79">
          <cell r="B79" t="str">
            <v>Mississippi</v>
          </cell>
          <cell r="D79">
            <v>446</v>
          </cell>
          <cell r="F79">
            <v>445</v>
          </cell>
          <cell r="H79">
            <v>2</v>
          </cell>
          <cell r="J79">
            <v>446</v>
          </cell>
          <cell r="L79">
            <v>444</v>
          </cell>
          <cell r="N79">
            <v>2</v>
          </cell>
          <cell r="P79">
            <v>428</v>
          </cell>
          <cell r="R79">
            <v>427</v>
          </cell>
          <cell r="T79">
            <v>2</v>
          </cell>
        </row>
        <row r="80">
          <cell r="B80" t="str">
            <v>Tennessee</v>
          </cell>
          <cell r="D80">
            <v>894</v>
          </cell>
          <cell r="F80">
            <v>825</v>
          </cell>
          <cell r="H80">
            <v>69</v>
          </cell>
          <cell r="J80">
            <v>893</v>
          </cell>
          <cell r="L80">
            <v>824</v>
          </cell>
          <cell r="N80">
            <v>69</v>
          </cell>
          <cell r="P80">
            <v>854</v>
          </cell>
          <cell r="R80">
            <v>785</v>
          </cell>
          <cell r="T80">
            <v>69</v>
          </cell>
        </row>
        <row r="82">
          <cell r="B82" t="str">
            <v>West South Central</v>
          </cell>
          <cell r="D82">
            <v>4077</v>
          </cell>
          <cell r="F82">
            <v>3789</v>
          </cell>
          <cell r="H82">
            <v>287</v>
          </cell>
          <cell r="J82">
            <v>4061</v>
          </cell>
          <cell r="L82">
            <v>3774</v>
          </cell>
          <cell r="N82">
            <v>287</v>
          </cell>
          <cell r="P82">
            <v>3880</v>
          </cell>
          <cell r="R82">
            <v>3593</v>
          </cell>
          <cell r="T82">
            <v>287</v>
          </cell>
        </row>
        <row r="83">
          <cell r="B83" t="str">
            <v>Arkansas</v>
          </cell>
          <cell r="D83">
            <v>461</v>
          </cell>
          <cell r="F83">
            <v>458</v>
          </cell>
          <cell r="H83">
            <v>2</v>
          </cell>
          <cell r="J83">
            <v>460</v>
          </cell>
          <cell r="L83">
            <v>458</v>
          </cell>
          <cell r="N83">
            <v>2</v>
          </cell>
          <cell r="P83">
            <v>441</v>
          </cell>
          <cell r="R83">
            <v>439</v>
          </cell>
          <cell r="T83">
            <v>2</v>
          </cell>
        </row>
        <row r="84">
          <cell r="B84" t="str">
            <v>Louisiana</v>
          </cell>
          <cell r="D84">
            <v>628</v>
          </cell>
          <cell r="F84">
            <v>559</v>
          </cell>
          <cell r="H84">
            <v>70</v>
          </cell>
          <cell r="J84">
            <v>624</v>
          </cell>
          <cell r="L84">
            <v>554</v>
          </cell>
          <cell r="N84">
            <v>70</v>
          </cell>
          <cell r="P84">
            <v>596</v>
          </cell>
          <cell r="R84">
            <v>526</v>
          </cell>
          <cell r="T84">
            <v>70</v>
          </cell>
        </row>
        <row r="85">
          <cell r="B85" t="str">
            <v>Oklahoma</v>
          </cell>
          <cell r="D85">
            <v>530</v>
          </cell>
          <cell r="F85">
            <v>489</v>
          </cell>
          <cell r="H85">
            <v>42</v>
          </cell>
          <cell r="J85">
            <v>529</v>
          </cell>
          <cell r="L85">
            <v>488</v>
          </cell>
          <cell r="N85">
            <v>42</v>
          </cell>
          <cell r="P85">
            <v>506</v>
          </cell>
          <cell r="R85">
            <v>464</v>
          </cell>
          <cell r="T85">
            <v>42</v>
          </cell>
        </row>
        <row r="86">
          <cell r="B86" t="str">
            <v>Texas</v>
          </cell>
          <cell r="D86">
            <v>2458</v>
          </cell>
          <cell r="F86">
            <v>2284</v>
          </cell>
          <cell r="H86">
            <v>174</v>
          </cell>
          <cell r="J86">
            <v>2448</v>
          </cell>
          <cell r="L86">
            <v>2274</v>
          </cell>
          <cell r="N86">
            <v>174</v>
          </cell>
          <cell r="P86">
            <v>2338</v>
          </cell>
          <cell r="R86">
            <v>2164</v>
          </cell>
          <cell r="T86">
            <v>174</v>
          </cell>
        </row>
        <row r="88">
          <cell r="B88" t="str">
            <v>Mountain</v>
          </cell>
          <cell r="D88">
            <v>2443</v>
          </cell>
          <cell r="F88">
            <v>1948</v>
          </cell>
          <cell r="H88">
            <v>495</v>
          </cell>
          <cell r="J88">
            <v>2424</v>
          </cell>
          <cell r="L88">
            <v>1929</v>
          </cell>
          <cell r="N88">
            <v>495</v>
          </cell>
          <cell r="P88">
            <v>2300</v>
          </cell>
          <cell r="R88">
            <v>1805</v>
          </cell>
          <cell r="T88">
            <v>495</v>
          </cell>
        </row>
        <row r="89">
          <cell r="B89" t="str">
            <v>Arizona</v>
          </cell>
          <cell r="D89">
            <v>763</v>
          </cell>
          <cell r="F89">
            <v>557</v>
          </cell>
          <cell r="H89">
            <v>207</v>
          </cell>
          <cell r="J89">
            <v>758</v>
          </cell>
          <cell r="L89">
            <v>551</v>
          </cell>
          <cell r="N89">
            <v>207</v>
          </cell>
          <cell r="P89">
            <v>721</v>
          </cell>
          <cell r="R89">
            <v>515</v>
          </cell>
          <cell r="T89">
            <v>207</v>
          </cell>
        </row>
        <row r="90">
          <cell r="B90" t="str">
            <v>Colorado</v>
          </cell>
          <cell r="D90">
            <v>507</v>
          </cell>
          <cell r="F90">
            <v>370</v>
          </cell>
          <cell r="H90">
            <v>136</v>
          </cell>
          <cell r="J90">
            <v>500</v>
          </cell>
          <cell r="L90">
            <v>364</v>
          </cell>
          <cell r="N90">
            <v>136</v>
          </cell>
          <cell r="P90">
            <v>475</v>
          </cell>
          <cell r="R90">
            <v>339</v>
          </cell>
          <cell r="T90">
            <v>136</v>
          </cell>
        </row>
        <row r="91">
          <cell r="B91" t="str">
            <v>Idaho</v>
          </cell>
          <cell r="D91">
            <v>185</v>
          </cell>
          <cell r="F91">
            <v>167</v>
          </cell>
          <cell r="H91">
            <v>19</v>
          </cell>
          <cell r="J91">
            <v>185</v>
          </cell>
          <cell r="L91">
            <v>166</v>
          </cell>
          <cell r="N91">
            <v>19</v>
          </cell>
          <cell r="P91">
            <v>177</v>
          </cell>
          <cell r="R91">
            <v>158</v>
          </cell>
          <cell r="T91">
            <v>19</v>
          </cell>
        </row>
        <row r="92">
          <cell r="B92" t="str">
            <v>Montana</v>
          </cell>
          <cell r="D92">
            <v>145</v>
          </cell>
          <cell r="F92">
            <v>145</v>
          </cell>
          <cell r="H92">
            <v>1</v>
          </cell>
          <cell r="J92">
            <v>145</v>
          </cell>
          <cell r="L92">
            <v>144</v>
          </cell>
          <cell r="N92">
            <v>1</v>
          </cell>
          <cell r="P92">
            <v>139</v>
          </cell>
          <cell r="R92">
            <v>139</v>
          </cell>
          <cell r="T92">
            <v>1</v>
          </cell>
        </row>
        <row r="93">
          <cell r="B93" t="str">
            <v>Nevada</v>
          </cell>
          <cell r="D93">
            <v>287</v>
          </cell>
          <cell r="F93">
            <v>205</v>
          </cell>
          <cell r="H93">
            <v>83</v>
          </cell>
          <cell r="J93">
            <v>286</v>
          </cell>
          <cell r="L93">
            <v>204</v>
          </cell>
          <cell r="N93">
            <v>83</v>
          </cell>
          <cell r="P93">
            <v>267</v>
          </cell>
          <cell r="R93">
            <v>185</v>
          </cell>
          <cell r="T93">
            <v>83</v>
          </cell>
        </row>
        <row r="94">
          <cell r="B94" t="str">
            <v>New Mexico</v>
          </cell>
          <cell r="D94">
            <v>258</v>
          </cell>
          <cell r="F94">
            <v>216</v>
          </cell>
          <cell r="H94">
            <v>42</v>
          </cell>
          <cell r="J94">
            <v>254</v>
          </cell>
          <cell r="L94">
            <v>213</v>
          </cell>
          <cell r="N94">
            <v>42</v>
          </cell>
          <cell r="P94">
            <v>241</v>
          </cell>
          <cell r="R94">
            <v>200</v>
          </cell>
          <cell r="T94">
            <v>42</v>
          </cell>
        </row>
        <row r="95">
          <cell r="B95" t="str">
            <v>Utah</v>
          </cell>
          <cell r="D95">
            <v>228</v>
          </cell>
          <cell r="F95">
            <v>220</v>
          </cell>
          <cell r="H95">
            <v>8</v>
          </cell>
          <cell r="J95">
            <v>227</v>
          </cell>
          <cell r="L95">
            <v>219</v>
          </cell>
          <cell r="N95">
            <v>8</v>
          </cell>
          <cell r="P95">
            <v>213</v>
          </cell>
          <cell r="R95">
            <v>205</v>
          </cell>
          <cell r="T95">
            <v>8</v>
          </cell>
        </row>
        <row r="96">
          <cell r="B96" t="str">
            <v>Wyoming</v>
          </cell>
          <cell r="D96">
            <v>70</v>
          </cell>
          <cell r="F96">
            <v>68</v>
          </cell>
          <cell r="H96">
            <v>1</v>
          </cell>
          <cell r="J96">
            <v>69</v>
          </cell>
          <cell r="L96">
            <v>68</v>
          </cell>
          <cell r="N96">
            <v>1</v>
          </cell>
          <cell r="P96">
            <v>67</v>
          </cell>
          <cell r="R96">
            <v>65</v>
          </cell>
          <cell r="T96">
            <v>1</v>
          </cell>
        </row>
        <row r="98">
          <cell r="B98" t="str">
            <v>Pacific</v>
          </cell>
          <cell r="D98">
            <v>5674</v>
          </cell>
          <cell r="F98">
            <v>3987</v>
          </cell>
          <cell r="H98">
            <v>1687</v>
          </cell>
          <cell r="J98">
            <v>5536</v>
          </cell>
          <cell r="L98">
            <v>3852</v>
          </cell>
          <cell r="N98">
            <v>1684</v>
          </cell>
          <cell r="P98">
            <v>5340</v>
          </cell>
          <cell r="R98">
            <v>3653</v>
          </cell>
          <cell r="T98">
            <v>1687</v>
          </cell>
        </row>
        <row r="99">
          <cell r="B99" t="str">
            <v>Alaska</v>
          </cell>
          <cell r="D99">
            <v>50</v>
          </cell>
          <cell r="F99">
            <v>49</v>
          </cell>
          <cell r="H99" t="str">
            <v xml:space="preserve">              (3)</v>
          </cell>
          <cell r="J99">
            <v>49</v>
          </cell>
          <cell r="L99">
            <v>49</v>
          </cell>
          <cell r="N99" t="str">
            <v xml:space="preserve">              (3)</v>
          </cell>
          <cell r="P99">
            <v>46</v>
          </cell>
          <cell r="R99">
            <v>46</v>
          </cell>
          <cell r="T99" t="str">
            <v xml:space="preserve">              (3)</v>
          </cell>
        </row>
        <row r="100">
          <cell r="B100" t="str">
            <v>California</v>
          </cell>
          <cell r="D100">
            <v>4122</v>
          </cell>
          <cell r="F100">
            <v>2794</v>
          </cell>
          <cell r="H100">
            <v>1328</v>
          </cell>
          <cell r="J100">
            <v>3994</v>
          </cell>
          <cell r="L100">
            <v>2668</v>
          </cell>
          <cell r="N100">
            <v>1326</v>
          </cell>
          <cell r="P100">
            <v>3880</v>
          </cell>
          <cell r="R100">
            <v>2552</v>
          </cell>
          <cell r="T100">
            <v>1328</v>
          </cell>
        </row>
        <row r="101">
          <cell r="B101" t="str">
            <v>Hawaii</v>
          </cell>
          <cell r="D101">
            <v>178</v>
          </cell>
          <cell r="F101">
            <v>118</v>
          </cell>
          <cell r="H101">
            <v>59</v>
          </cell>
          <cell r="J101">
            <v>177</v>
          </cell>
          <cell r="L101">
            <v>117</v>
          </cell>
          <cell r="N101">
            <v>59</v>
          </cell>
          <cell r="P101">
            <v>165</v>
          </cell>
          <cell r="R101">
            <v>105</v>
          </cell>
          <cell r="T101">
            <v>59</v>
          </cell>
        </row>
        <row r="102">
          <cell r="B102" t="str">
            <v>Oregon</v>
          </cell>
          <cell r="D102">
            <v>527</v>
          </cell>
          <cell r="F102">
            <v>356</v>
          </cell>
          <cell r="H102">
            <v>171</v>
          </cell>
          <cell r="J102">
            <v>521</v>
          </cell>
          <cell r="L102">
            <v>350</v>
          </cell>
          <cell r="N102">
            <v>171</v>
          </cell>
          <cell r="P102">
            <v>499</v>
          </cell>
          <cell r="R102">
            <v>327</v>
          </cell>
          <cell r="T102">
            <v>171</v>
          </cell>
        </row>
        <row r="103">
          <cell r="B103" t="str">
            <v>Washington</v>
          </cell>
          <cell r="D103">
            <v>797</v>
          </cell>
          <cell r="F103">
            <v>670</v>
          </cell>
          <cell r="H103">
            <v>128</v>
          </cell>
          <cell r="J103">
            <v>794</v>
          </cell>
          <cell r="L103">
            <v>667</v>
          </cell>
          <cell r="N103">
            <v>128</v>
          </cell>
          <cell r="P103">
            <v>751</v>
          </cell>
          <cell r="R103">
            <v>623</v>
          </cell>
          <cell r="T103">
            <v>128</v>
          </cell>
        </row>
        <row r="105">
          <cell r="B105" t="str">
            <v>Outlying Areas 2</v>
          </cell>
          <cell r="D105">
            <v>945</v>
          </cell>
          <cell r="F105">
            <v>883</v>
          </cell>
          <cell r="H105">
            <v>62</v>
          </cell>
          <cell r="J105">
            <v>943</v>
          </cell>
          <cell r="L105">
            <v>881</v>
          </cell>
          <cell r="N105">
            <v>62</v>
          </cell>
          <cell r="P105">
            <v>530</v>
          </cell>
          <cell r="R105">
            <v>468</v>
          </cell>
          <cell r="T105">
            <v>62</v>
          </cell>
        </row>
        <row r="106">
          <cell r="B106" t="str">
            <v>1Includes the 50 States and outlying areas.</v>
          </cell>
        </row>
        <row r="107">
          <cell r="B107" t="str">
            <v>2Includes Puerto Rico, Guam, Virgin Islands, residence unknown, and all other outlying areas not shown separately.</v>
          </cell>
        </row>
        <row r="108">
          <cell r="B108" t="str">
            <v>3Less than 500 enrollees.</v>
          </cell>
        </row>
        <row r="110">
          <cell r="B110" t="str">
            <v>NOTE: Numbers may not add to total because of rounding.</v>
          </cell>
        </row>
        <row r="112">
          <cell r="B112" t="str">
            <v xml:space="preserve">SOURCE:  Centers for Medicare &amp; Medicaid Services, Office of Information Services: Data from the 100 percent Denominator File; data development </v>
          </cell>
        </row>
        <row r="113">
          <cell r="B113" t="str">
            <v>by the Office of Research, Development, and Information.</v>
          </cell>
        </row>
      </sheetData>
      <sheetData sheetId="2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2022 DSH DATA"/>
      <sheetName val="COMBO"/>
      <sheetName val="ALLOCATIONS"/>
      <sheetName val="Cost UPL SFY21 Combine"/>
      <sheetName val="2021 Hospital Access Payments"/>
      <sheetName val="2021 CAH Payments"/>
      <sheetName val="assessment log 202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0AA4D6-BAF3-44F2-B3CE-35F155E21B85}">
  <sheetPr>
    <pageSetUpPr fitToPage="1"/>
  </sheetPr>
  <dimension ref="A1:Q100"/>
  <sheetViews>
    <sheetView tabSelected="1" zoomScaleNormal="100" workbookViewId="0">
      <pane xSplit="4" ySplit="12" topLeftCell="G13" activePane="bottomRight" state="frozen"/>
      <selection pane="topRight" activeCell="E1" sqref="E1"/>
      <selection pane="bottomLeft" activeCell="A12" sqref="A12"/>
      <selection pane="bottomRight" activeCell="C103" sqref="C103"/>
    </sheetView>
  </sheetViews>
  <sheetFormatPr defaultColWidth="9" defaultRowHeight="12" x14ac:dyDescent="0.2"/>
  <cols>
    <col min="1" max="1" width="59" style="5" bestFit="1" customWidth="1"/>
    <col min="2" max="2" width="13.25" style="24" bestFit="1" customWidth="1"/>
    <col min="3" max="3" width="12.25" style="5" bestFit="1" customWidth="1"/>
    <col min="4" max="4" width="13.25" style="5" bestFit="1" customWidth="1"/>
    <col min="5" max="5" width="25.625" style="5" hidden="1" customWidth="1"/>
    <col min="6" max="6" width="17.5" style="5" hidden="1" customWidth="1"/>
    <col min="7" max="7" width="18.25" style="5" bestFit="1" customWidth="1"/>
    <col min="8" max="8" width="10.125" style="5" bestFit="1" customWidth="1"/>
    <col min="9" max="9" width="8.25" style="5" bestFit="1" customWidth="1"/>
    <col min="10" max="10" width="7.75" style="5" bestFit="1" customWidth="1"/>
    <col min="11" max="11" width="13.25" style="5" bestFit="1" customWidth="1"/>
    <col min="12" max="12" width="6" style="7" bestFit="1" customWidth="1"/>
    <col min="13" max="13" width="11.75" style="5" bestFit="1" customWidth="1"/>
    <col min="14" max="14" width="15.375" style="5" bestFit="1" customWidth="1"/>
    <col min="15" max="15" width="10" style="5" bestFit="1" customWidth="1"/>
    <col min="16" max="16" width="13.25" style="5" bestFit="1" customWidth="1"/>
    <col min="17" max="17" width="7" style="5" bestFit="1" customWidth="1"/>
    <col min="18" max="18" width="9" style="5"/>
    <col min="19" max="19" width="9.625" style="5" bestFit="1" customWidth="1"/>
    <col min="20" max="16384" width="9" style="5"/>
  </cols>
  <sheetData>
    <row r="1" spans="1:17" ht="42.75" customHeight="1" thickBot="1" x14ac:dyDescent="0.3">
      <c r="A1" s="1" t="s">
        <v>0</v>
      </c>
      <c r="B1" s="2" t="s">
        <v>1</v>
      </c>
      <c r="C1" s="3" t="s">
        <v>2</v>
      </c>
      <c r="D1" s="3" t="s">
        <v>3</v>
      </c>
      <c r="E1" s="4"/>
      <c r="G1" s="6" t="s">
        <v>4</v>
      </c>
      <c r="K1" s="7"/>
      <c r="L1" s="5"/>
    </row>
    <row r="2" spans="1:17" ht="12.75" x14ac:dyDescent="0.2">
      <c r="A2" s="8" t="s">
        <v>5</v>
      </c>
      <c r="B2" s="9">
        <v>40701863</v>
      </c>
      <c r="C2" s="10">
        <v>3273248</v>
      </c>
      <c r="D2" s="9">
        <f>D6/((0.7451+0.7451+0.7451+0.7451)/4)</f>
        <v>20960892.221044157</v>
      </c>
      <c r="E2" s="11"/>
      <c r="F2" s="12"/>
      <c r="G2" s="13">
        <f>SUM(B2:F2)</f>
        <v>64936003.221044153</v>
      </c>
      <c r="H2" s="12"/>
      <c r="K2" s="7"/>
      <c r="L2" s="5"/>
    </row>
    <row r="3" spans="1:17" ht="12.75" x14ac:dyDescent="0.2">
      <c r="A3" s="14" t="s">
        <v>6</v>
      </c>
      <c r="B3" s="9">
        <f>B2*((0.2549+0.2549+0.2549+0.2549)/4)</f>
        <v>10374904.878700001</v>
      </c>
      <c r="C3" s="15">
        <v>0</v>
      </c>
      <c r="D3" s="16"/>
      <c r="E3" s="17"/>
      <c r="G3" s="13">
        <f>SUM(B3:F3)</f>
        <v>10374904.878700001</v>
      </c>
      <c r="H3" s="18"/>
      <c r="K3" s="7"/>
      <c r="L3" s="5"/>
    </row>
    <row r="4" spans="1:17" ht="12.75" x14ac:dyDescent="0.2">
      <c r="A4" s="14" t="s">
        <v>7</v>
      </c>
      <c r="B4" s="15">
        <v>0</v>
      </c>
      <c r="C4" s="9">
        <f>C2*((0.2549+0.2549+0.2549+0.2549)/4)</f>
        <v>834350.91520000005</v>
      </c>
      <c r="D4" s="16"/>
      <c r="E4" s="17"/>
      <c r="G4" s="13">
        <f>SUM(B4:F4)</f>
        <v>834350.91520000005</v>
      </c>
      <c r="H4" s="12"/>
      <c r="K4" s="7"/>
      <c r="L4" s="5"/>
    </row>
    <row r="5" spans="1:17" ht="12.75" x14ac:dyDescent="0.2">
      <c r="A5" s="14" t="s">
        <v>8</v>
      </c>
      <c r="B5" s="19"/>
      <c r="C5" s="19"/>
      <c r="D5" s="9">
        <f>D2*((0.2549+0.2549+0.2549+0.2549)/4)</f>
        <v>5342931.4271441558</v>
      </c>
      <c r="E5" s="17"/>
      <c r="G5" s="13">
        <f>SUM(B5:F5)</f>
        <v>5342931.4271441558</v>
      </c>
      <c r="K5" s="7"/>
      <c r="L5" s="5"/>
    </row>
    <row r="6" spans="1:17" ht="13.5" thickBot="1" x14ac:dyDescent="0.25">
      <c r="A6" s="20" t="s">
        <v>9</v>
      </c>
      <c r="B6" s="21">
        <f>B2*((0.7451+0.7451+0.7451+0.7451)/4)</f>
        <v>30326958.121300001</v>
      </c>
      <c r="C6" s="21">
        <f>C2*((0.7451+0.7451+0.7451+0.7451)/4)</f>
        <v>2438897.0847999998</v>
      </c>
      <c r="D6" s="21">
        <f>48383816-B6-C6</f>
        <v>15617960.7939</v>
      </c>
      <c r="E6" s="11"/>
      <c r="G6" s="22">
        <f>SUM(B6:D6)</f>
        <v>48383816</v>
      </c>
      <c r="H6" s="23"/>
      <c r="K6" s="7"/>
      <c r="L6" s="5"/>
    </row>
    <row r="7" spans="1:17" x14ac:dyDescent="0.2">
      <c r="D7" s="25"/>
      <c r="E7" s="25"/>
    </row>
    <row r="8" spans="1:17" s="28" customFormat="1" ht="12.75" x14ac:dyDescent="0.2">
      <c r="A8" s="26" t="s">
        <v>10</v>
      </c>
      <c r="B8" s="27">
        <f>B23+B42+B81</f>
        <v>8650</v>
      </c>
      <c r="L8" s="29"/>
    </row>
    <row r="9" spans="1:17" s="28" customFormat="1" ht="12.75" x14ac:dyDescent="0.2">
      <c r="A9" s="26" t="s">
        <v>11</v>
      </c>
      <c r="B9" s="27">
        <f>H23+H42+H81</f>
        <v>344993</v>
      </c>
      <c r="D9" s="30"/>
      <c r="L9" s="29"/>
    </row>
    <row r="10" spans="1:17" s="28" customFormat="1" ht="12.75" x14ac:dyDescent="0.2">
      <c r="A10" s="26" t="s">
        <v>12</v>
      </c>
      <c r="B10" s="27">
        <f>H42+H81</f>
        <v>69670</v>
      </c>
      <c r="L10" s="29"/>
    </row>
    <row r="11" spans="1:17" s="28" customFormat="1" ht="12.75" x14ac:dyDescent="0.2">
      <c r="B11" s="31"/>
      <c r="L11" s="29"/>
    </row>
    <row r="12" spans="1:17" s="39" customFormat="1" ht="102" x14ac:dyDescent="0.2">
      <c r="A12" s="32" t="s">
        <v>13</v>
      </c>
      <c r="B12" s="33" t="s">
        <v>14</v>
      </c>
      <c r="C12" s="34" t="s">
        <v>15</v>
      </c>
      <c r="D12" s="32" t="s">
        <v>16</v>
      </c>
      <c r="E12" s="32" t="s">
        <v>17</v>
      </c>
      <c r="F12" s="32" t="s">
        <v>17</v>
      </c>
      <c r="G12" s="32" t="s">
        <v>18</v>
      </c>
      <c r="H12" s="35" t="s">
        <v>19</v>
      </c>
      <c r="I12" s="36" t="s">
        <v>20</v>
      </c>
      <c r="J12" s="37" t="s">
        <v>21</v>
      </c>
      <c r="K12" s="36" t="s">
        <v>22</v>
      </c>
      <c r="L12" s="38" t="s">
        <v>23</v>
      </c>
      <c r="M12" s="33" t="s">
        <v>24</v>
      </c>
      <c r="N12" s="34" t="s">
        <v>25</v>
      </c>
      <c r="O12" s="34" t="s">
        <v>26</v>
      </c>
      <c r="P12" s="33" t="s">
        <v>27</v>
      </c>
      <c r="Q12" s="33" t="s">
        <v>28</v>
      </c>
    </row>
    <row r="13" spans="1:17" s="47" customFormat="1" ht="12.75" x14ac:dyDescent="0.2">
      <c r="A13" s="40" t="s">
        <v>29</v>
      </c>
      <c r="B13" s="41"/>
      <c r="C13" s="42"/>
      <c r="D13" s="42"/>
      <c r="E13" s="42"/>
      <c r="F13" s="42"/>
      <c r="G13" s="42"/>
      <c r="H13" s="42"/>
      <c r="I13" s="42"/>
      <c r="J13" s="42"/>
      <c r="K13" s="42"/>
      <c r="L13" s="43"/>
      <c r="M13" s="42"/>
      <c r="N13" s="44"/>
      <c r="O13" s="42"/>
      <c r="P13" s="45"/>
      <c r="Q13" s="46"/>
    </row>
    <row r="14" spans="1:17" s="28" customFormat="1" ht="12.75" x14ac:dyDescent="0.2">
      <c r="A14" s="48" t="s">
        <v>30</v>
      </c>
      <c r="B14" s="49">
        <v>626</v>
      </c>
      <c r="C14" s="49">
        <v>2</v>
      </c>
      <c r="D14" s="48" t="s">
        <v>31</v>
      </c>
      <c r="E14" s="49"/>
      <c r="F14" s="49"/>
      <c r="G14" s="49" t="s">
        <v>206</v>
      </c>
      <c r="H14" s="50">
        <v>37789</v>
      </c>
      <c r="I14" s="50">
        <v>127938</v>
      </c>
      <c r="J14" s="51">
        <v>0.39016554893776673</v>
      </c>
      <c r="K14" s="52">
        <v>1492697289.2499928</v>
      </c>
      <c r="L14" s="53">
        <v>0.14510000000000001</v>
      </c>
      <c r="M14" s="52">
        <v>16786219.321870781</v>
      </c>
      <c r="N14" s="54">
        <f t="shared" ref="N14:N22" si="0">L14*K14</f>
        <v>216590376.67017397</v>
      </c>
      <c r="O14" s="55">
        <f t="shared" ref="O14:O22" si="1">N14/$N$23</f>
        <v>0.17674257518254977</v>
      </c>
      <c r="P14" s="56">
        <f>ROUND(O14*($B$26+$B$27),0)</f>
        <v>4891019</v>
      </c>
      <c r="Q14" s="57">
        <f t="shared" ref="Q14:Q22" si="2">+IF(P14&gt;M14,1,0)</f>
        <v>0</v>
      </c>
    </row>
    <row r="15" spans="1:17" s="28" customFormat="1" ht="12.75" x14ac:dyDescent="0.2">
      <c r="A15" s="48" t="s">
        <v>32</v>
      </c>
      <c r="B15" s="49">
        <v>892</v>
      </c>
      <c r="C15" s="49">
        <v>2</v>
      </c>
      <c r="D15" s="48" t="s">
        <v>33</v>
      </c>
      <c r="E15" s="49"/>
      <c r="F15" s="49"/>
      <c r="G15" s="49" t="s">
        <v>207</v>
      </c>
      <c r="H15" s="50">
        <v>60541</v>
      </c>
      <c r="I15" s="50">
        <v>191630</v>
      </c>
      <c r="J15" s="51">
        <v>0.3703282367061525</v>
      </c>
      <c r="K15" s="52">
        <v>1153350712</v>
      </c>
      <c r="L15" s="53">
        <v>0.16220000000000001</v>
      </c>
      <c r="M15" s="52">
        <v>32021564.4216308</v>
      </c>
      <c r="N15" s="54">
        <f t="shared" si="0"/>
        <v>187073485.48640001</v>
      </c>
      <c r="O15" s="55">
        <f t="shared" si="1"/>
        <v>0.152656134042334</v>
      </c>
      <c r="P15" s="56">
        <f t="shared" ref="P15:P22" si="3">ROUND(O15*($B$26+$B$27),0)</f>
        <v>4224472</v>
      </c>
      <c r="Q15" s="57">
        <f t="shared" si="2"/>
        <v>0</v>
      </c>
    </row>
    <row r="16" spans="1:17" s="28" customFormat="1" ht="12.75" x14ac:dyDescent="0.2">
      <c r="A16" s="48" t="s">
        <v>34</v>
      </c>
      <c r="B16" s="49">
        <v>334</v>
      </c>
      <c r="C16" s="49">
        <v>2</v>
      </c>
      <c r="D16" s="48" t="s">
        <v>35</v>
      </c>
      <c r="E16" s="49"/>
      <c r="F16" s="49"/>
      <c r="G16" s="49" t="s">
        <v>208</v>
      </c>
      <c r="H16" s="50">
        <v>10482</v>
      </c>
      <c r="I16" s="50">
        <v>66594</v>
      </c>
      <c r="J16" s="51">
        <v>0.24129801483617141</v>
      </c>
      <c r="K16" s="52">
        <v>508462765</v>
      </c>
      <c r="L16" s="53">
        <v>0.14990000000000001</v>
      </c>
      <c r="M16" s="52">
        <v>21836346.002976254</v>
      </c>
      <c r="N16" s="54">
        <f t="shared" si="0"/>
        <v>76218568.473499998</v>
      </c>
      <c r="O16" s="55">
        <f t="shared" si="1"/>
        <v>6.2196050793372815E-2</v>
      </c>
      <c r="P16" s="56">
        <f t="shared" si="3"/>
        <v>1721159</v>
      </c>
      <c r="Q16" s="57">
        <f t="shared" si="2"/>
        <v>0</v>
      </c>
    </row>
    <row r="17" spans="1:17" s="28" customFormat="1" ht="12.75" x14ac:dyDescent="0.2">
      <c r="A17" s="48" t="s">
        <v>36</v>
      </c>
      <c r="B17" s="49">
        <v>385</v>
      </c>
      <c r="C17" s="49">
        <v>2</v>
      </c>
      <c r="D17" s="48" t="s">
        <v>37</v>
      </c>
      <c r="E17" s="49"/>
      <c r="F17" s="49"/>
      <c r="G17" s="49" t="s">
        <v>209</v>
      </c>
      <c r="H17" s="50">
        <v>12341</v>
      </c>
      <c r="I17" s="50">
        <v>81190</v>
      </c>
      <c r="J17" s="51">
        <v>0.2243872398078581</v>
      </c>
      <c r="K17" s="52">
        <v>355156578</v>
      </c>
      <c r="L17" s="53">
        <v>0.20680000000000001</v>
      </c>
      <c r="M17" s="52">
        <v>13399487.060945241</v>
      </c>
      <c r="N17" s="54">
        <f t="shared" si="0"/>
        <v>73446380.330400005</v>
      </c>
      <c r="O17" s="55">
        <f t="shared" si="1"/>
        <v>5.9933883476271071E-2</v>
      </c>
      <c r="P17" s="56">
        <f t="shared" si="3"/>
        <v>1658558</v>
      </c>
      <c r="Q17" s="57">
        <f t="shared" si="2"/>
        <v>0</v>
      </c>
    </row>
    <row r="18" spans="1:17" s="28" customFormat="1" ht="12.75" x14ac:dyDescent="0.2">
      <c r="A18" s="48" t="s">
        <v>38</v>
      </c>
      <c r="B18" s="49">
        <v>387</v>
      </c>
      <c r="C18" s="49">
        <v>2</v>
      </c>
      <c r="D18" s="48" t="s">
        <v>39</v>
      </c>
      <c r="E18" s="49"/>
      <c r="F18" s="49"/>
      <c r="G18" s="49" t="s">
        <v>210</v>
      </c>
      <c r="H18" s="50">
        <v>12952</v>
      </c>
      <c r="I18" s="50">
        <v>76157</v>
      </c>
      <c r="J18" s="51">
        <v>0.23467310949748546</v>
      </c>
      <c r="K18" s="52">
        <v>571048311</v>
      </c>
      <c r="L18" s="53">
        <v>0.15640000000000001</v>
      </c>
      <c r="M18" s="52">
        <v>16341582.525835723</v>
      </c>
      <c r="N18" s="54">
        <f t="shared" si="0"/>
        <v>89311955.84040001</v>
      </c>
      <c r="O18" s="55">
        <f t="shared" si="1"/>
        <v>7.2880546737588273E-2</v>
      </c>
      <c r="P18" s="56">
        <f t="shared" si="3"/>
        <v>2016833</v>
      </c>
      <c r="Q18" s="57">
        <f t="shared" si="2"/>
        <v>0</v>
      </c>
    </row>
    <row r="19" spans="1:17" s="28" customFormat="1" ht="12.75" x14ac:dyDescent="0.2">
      <c r="A19" s="48" t="s">
        <v>40</v>
      </c>
      <c r="B19" s="49">
        <v>1088</v>
      </c>
      <c r="C19" s="49">
        <v>2</v>
      </c>
      <c r="D19" s="48" t="s">
        <v>41</v>
      </c>
      <c r="E19" s="49"/>
      <c r="F19" s="49"/>
      <c r="G19" s="49" t="s">
        <v>211</v>
      </c>
      <c r="H19" s="50">
        <v>54526</v>
      </c>
      <c r="I19" s="50">
        <v>251002</v>
      </c>
      <c r="J19" s="51">
        <v>0.30557127034844345</v>
      </c>
      <c r="K19" s="52">
        <v>1164901386</v>
      </c>
      <c r="L19" s="53">
        <v>0.21079999999999999</v>
      </c>
      <c r="M19" s="52">
        <v>4328322.1175087243</v>
      </c>
      <c r="N19" s="54">
        <f t="shared" si="0"/>
        <v>245561212.1688</v>
      </c>
      <c r="O19" s="55">
        <f t="shared" si="1"/>
        <v>0.2003834227120527</v>
      </c>
      <c r="P19" s="56">
        <v>4328322</v>
      </c>
      <c r="Q19" s="57">
        <f t="shared" si="2"/>
        <v>0</v>
      </c>
    </row>
    <row r="20" spans="1:17" s="28" customFormat="1" ht="12.75" x14ac:dyDescent="0.2">
      <c r="A20" s="48" t="s">
        <v>42</v>
      </c>
      <c r="B20" s="49">
        <v>320</v>
      </c>
      <c r="C20" s="49">
        <v>2</v>
      </c>
      <c r="D20" s="48" t="s">
        <v>43</v>
      </c>
      <c r="E20" s="49"/>
      <c r="F20" s="49"/>
      <c r="G20" s="49" t="s">
        <v>212</v>
      </c>
      <c r="H20" s="50">
        <v>8547</v>
      </c>
      <c r="I20" s="50">
        <v>50240</v>
      </c>
      <c r="J20" s="51">
        <v>0.38684315286624205</v>
      </c>
      <c r="K20" s="52">
        <v>274666893</v>
      </c>
      <c r="L20" s="53">
        <v>0.21110000000000001</v>
      </c>
      <c r="M20" s="52">
        <v>4505903.8049344718</v>
      </c>
      <c r="N20" s="54">
        <f t="shared" si="0"/>
        <v>57982181.112300001</v>
      </c>
      <c r="O20" s="55">
        <f t="shared" si="1"/>
        <v>4.7314752215859235E-2</v>
      </c>
      <c r="P20" s="56">
        <f t="shared" si="3"/>
        <v>1309347</v>
      </c>
      <c r="Q20" s="57">
        <f t="shared" si="2"/>
        <v>0</v>
      </c>
    </row>
    <row r="21" spans="1:17" s="28" customFormat="1" ht="12.75" x14ac:dyDescent="0.2">
      <c r="A21" s="48" t="s">
        <v>44</v>
      </c>
      <c r="B21" s="49">
        <v>773</v>
      </c>
      <c r="C21" s="49">
        <v>2</v>
      </c>
      <c r="D21" s="48" t="s">
        <v>45</v>
      </c>
      <c r="E21" s="49"/>
      <c r="F21" s="49"/>
      <c r="G21" s="49" t="s">
        <v>213</v>
      </c>
      <c r="H21" s="50">
        <v>58937</v>
      </c>
      <c r="I21" s="50">
        <v>150449</v>
      </c>
      <c r="J21" s="51">
        <v>0.46092695863714617</v>
      </c>
      <c r="K21" s="52">
        <v>822491476</v>
      </c>
      <c r="L21" s="53">
        <v>0.1711</v>
      </c>
      <c r="M21" s="52">
        <v>10910381.300648451</v>
      </c>
      <c r="N21" s="54">
        <f t="shared" si="0"/>
        <v>140728291.54359999</v>
      </c>
      <c r="O21" s="55">
        <f t="shared" si="1"/>
        <v>0.11483742274631561</v>
      </c>
      <c r="P21" s="56">
        <f t="shared" si="3"/>
        <v>3177910</v>
      </c>
      <c r="Q21" s="57">
        <f t="shared" si="2"/>
        <v>0</v>
      </c>
    </row>
    <row r="22" spans="1:17" s="28" customFormat="1" ht="12.75" x14ac:dyDescent="0.2">
      <c r="A22" s="48" t="s">
        <v>46</v>
      </c>
      <c r="B22" s="49">
        <v>677</v>
      </c>
      <c r="C22" s="49">
        <v>2</v>
      </c>
      <c r="D22" s="48" t="s">
        <v>47</v>
      </c>
      <c r="E22" s="49"/>
      <c r="F22" s="49"/>
      <c r="G22" s="49" t="s">
        <v>214</v>
      </c>
      <c r="H22" s="50">
        <v>19208</v>
      </c>
      <c r="I22" s="50">
        <v>149282</v>
      </c>
      <c r="J22" s="51">
        <v>0.23011481625380154</v>
      </c>
      <c r="K22" s="52">
        <v>571552267</v>
      </c>
      <c r="L22" s="53">
        <v>0.2424</v>
      </c>
      <c r="M22" s="52">
        <v>19298211.849049289</v>
      </c>
      <c r="N22" s="54">
        <f t="shared" si="0"/>
        <v>138544269.52079999</v>
      </c>
      <c r="O22" s="55">
        <f t="shared" si="1"/>
        <v>0.11305521209365632</v>
      </c>
      <c r="P22" s="56">
        <f t="shared" si="3"/>
        <v>3128591</v>
      </c>
      <c r="Q22" s="57">
        <f t="shared" si="2"/>
        <v>0</v>
      </c>
    </row>
    <row r="23" spans="1:17" s="58" customFormat="1" ht="12.75" x14ac:dyDescent="0.2">
      <c r="A23" s="26" t="s">
        <v>48</v>
      </c>
      <c r="B23" s="27">
        <f>SUM(B14:B22)</f>
        <v>5482</v>
      </c>
      <c r="H23" s="27">
        <f>SUM(H14:H22)</f>
        <v>275323</v>
      </c>
      <c r="I23" s="27"/>
      <c r="K23" s="27"/>
      <c r="L23" s="59"/>
      <c r="M23" s="27"/>
      <c r="N23" s="60">
        <f>SUM(N14:N22)</f>
        <v>1225456721.1463742</v>
      </c>
      <c r="O23" s="61">
        <f>SUM(O14:O22)</f>
        <v>0.99999999999999978</v>
      </c>
      <c r="P23" s="62">
        <f>SUM(P14:P22)</f>
        <v>26456211</v>
      </c>
    </row>
    <row r="24" spans="1:17" s="28" customFormat="1" ht="12.75" x14ac:dyDescent="0.2">
      <c r="A24" s="26" t="s">
        <v>49</v>
      </c>
      <c r="B24" s="61">
        <f>IF(H23/B9&gt;65%,65%,H23/B9)</f>
        <v>0.65</v>
      </c>
      <c r="L24" s="29"/>
      <c r="P24" s="30">
        <f>P23-B26</f>
        <v>0</v>
      </c>
    </row>
    <row r="25" spans="1:17" s="28" customFormat="1" ht="12.75" x14ac:dyDescent="0.2">
      <c r="A25" s="26" t="s">
        <v>50</v>
      </c>
      <c r="B25" s="27">
        <f>COUNT(B14:B22)</f>
        <v>9</v>
      </c>
      <c r="L25" s="29"/>
      <c r="P25" s="63" t="s">
        <v>51</v>
      </c>
    </row>
    <row r="26" spans="1:17" s="28" customFormat="1" ht="12.75" x14ac:dyDescent="0.2">
      <c r="A26" s="26" t="s">
        <v>52</v>
      </c>
      <c r="B26" s="64">
        <f>ROUND(B24*B2,0)</f>
        <v>26456211</v>
      </c>
      <c r="L26" s="29"/>
      <c r="M26" s="65"/>
    </row>
    <row r="27" spans="1:17" s="28" customFormat="1" ht="12.75" x14ac:dyDescent="0.2">
      <c r="A27" s="26" t="s">
        <v>53</v>
      </c>
      <c r="B27" s="66">
        <f>973064+194985+39072+7829+1571+314+64+12+3.5</f>
        <v>1216914.5</v>
      </c>
      <c r="L27" s="29"/>
    </row>
    <row r="28" spans="1:17" s="28" customFormat="1" ht="12.75" x14ac:dyDescent="0.2">
      <c r="B28" s="31"/>
      <c r="L28" s="29"/>
    </row>
    <row r="29" spans="1:17" s="47" customFormat="1" ht="12.75" x14ac:dyDescent="0.2">
      <c r="A29" s="40" t="s">
        <v>54</v>
      </c>
      <c r="B29" s="67"/>
      <c r="C29" s="45"/>
      <c r="D29" s="45"/>
      <c r="E29" s="45"/>
      <c r="F29" s="45"/>
      <c r="G29" s="45"/>
      <c r="H29" s="45"/>
      <c r="I29" s="45"/>
      <c r="J29" s="45"/>
      <c r="K29" s="45"/>
      <c r="L29" s="68"/>
      <c r="M29" s="45"/>
      <c r="N29" s="45"/>
      <c r="O29" s="45"/>
      <c r="P29" s="45"/>
      <c r="Q29" s="45"/>
    </row>
    <row r="30" spans="1:17" s="28" customFormat="1" ht="12.75" x14ac:dyDescent="0.2">
      <c r="A30" s="48" t="s">
        <v>55</v>
      </c>
      <c r="B30" s="49">
        <v>180</v>
      </c>
      <c r="C30" s="49">
        <v>2</v>
      </c>
      <c r="D30" s="48" t="s">
        <v>56</v>
      </c>
      <c r="E30" s="49"/>
      <c r="F30" s="49"/>
      <c r="G30" s="49" t="s">
        <v>195</v>
      </c>
      <c r="H30" s="50">
        <v>8587</v>
      </c>
      <c r="I30" s="50">
        <v>43553</v>
      </c>
      <c r="J30" s="51">
        <v>0.27274814593713409</v>
      </c>
      <c r="K30" s="52">
        <v>510280301.36999929</v>
      </c>
      <c r="L30" s="53">
        <v>0.16300000000000001</v>
      </c>
      <c r="M30" s="52">
        <v>2783247.7610637303</v>
      </c>
      <c r="N30" s="69">
        <f t="shared" ref="N30:N41" si="4">L30*K30</f>
        <v>83175689.12330988</v>
      </c>
      <c r="O30" s="55">
        <f t="shared" ref="O30:O41" si="5">N30/$N$42</f>
        <v>0.23156421877784988</v>
      </c>
      <c r="P30" s="56">
        <f>ROUND(O30*($B$45+$B$46),0)</f>
        <v>2301525</v>
      </c>
      <c r="Q30" s="57">
        <f t="shared" ref="Q30:Q41" si="6">+IF(P30&gt;M30,1,0)</f>
        <v>0</v>
      </c>
    </row>
    <row r="31" spans="1:17" s="28" customFormat="1" ht="12.75" x14ac:dyDescent="0.2">
      <c r="A31" s="48" t="s">
        <v>57</v>
      </c>
      <c r="B31" s="49">
        <v>138</v>
      </c>
      <c r="C31" s="49">
        <v>2</v>
      </c>
      <c r="D31" s="48" t="s">
        <v>58</v>
      </c>
      <c r="E31" s="49"/>
      <c r="F31" s="49"/>
      <c r="G31" s="49" t="s">
        <v>196</v>
      </c>
      <c r="H31" s="50">
        <v>5077</v>
      </c>
      <c r="I31" s="50">
        <v>20792</v>
      </c>
      <c r="J31" s="51">
        <v>0.43290688726433246</v>
      </c>
      <c r="K31" s="52">
        <v>488817184</v>
      </c>
      <c r="L31" s="53">
        <v>6.4399999999999999E-2</v>
      </c>
      <c r="M31" s="52">
        <v>1660752.7529578106</v>
      </c>
      <c r="N31" s="69">
        <f t="shared" si="4"/>
        <v>31479826.649599999</v>
      </c>
      <c r="O31" s="55">
        <f t="shared" si="5"/>
        <v>8.7641010759403032E-2</v>
      </c>
      <c r="P31" s="56">
        <f t="shared" ref="P31:P41" si="7">ROUND(O31*($B$45+$B$46),0)</f>
        <v>871067</v>
      </c>
      <c r="Q31" s="57">
        <f t="shared" si="6"/>
        <v>0</v>
      </c>
    </row>
    <row r="32" spans="1:17" s="28" customFormat="1" ht="12.75" x14ac:dyDescent="0.2">
      <c r="A32" s="70" t="s">
        <v>59</v>
      </c>
      <c r="B32" s="49">
        <v>140</v>
      </c>
      <c r="C32" s="49">
        <v>2</v>
      </c>
      <c r="D32" s="48" t="s">
        <v>60</v>
      </c>
      <c r="E32" s="49"/>
      <c r="F32" s="49"/>
      <c r="G32" s="49" t="s">
        <v>197</v>
      </c>
      <c r="H32" s="50">
        <v>2215</v>
      </c>
      <c r="I32" s="50">
        <v>8670</v>
      </c>
      <c r="J32" s="51">
        <v>0.34775086505190311</v>
      </c>
      <c r="K32" s="52">
        <v>98817219.560000002</v>
      </c>
      <c r="L32" s="53">
        <v>0.14399999999999999</v>
      </c>
      <c r="M32" s="52">
        <v>1379862.7196298512</v>
      </c>
      <c r="N32" s="69">
        <f t="shared" si="4"/>
        <v>14229679.61664</v>
      </c>
      <c r="O32" s="55">
        <f t="shared" si="5"/>
        <v>3.9615958444315341E-2</v>
      </c>
      <c r="P32" s="56">
        <f t="shared" si="7"/>
        <v>393744</v>
      </c>
      <c r="Q32" s="57">
        <f t="shared" si="6"/>
        <v>0</v>
      </c>
    </row>
    <row r="33" spans="1:17" s="28" customFormat="1" ht="12.75" x14ac:dyDescent="0.2">
      <c r="A33" s="48" t="s">
        <v>61</v>
      </c>
      <c r="B33" s="49">
        <v>110</v>
      </c>
      <c r="C33" s="49">
        <v>2</v>
      </c>
      <c r="D33" s="48" t="s">
        <v>62</v>
      </c>
      <c r="E33" s="49"/>
      <c r="F33" s="49"/>
      <c r="G33" s="49" t="s">
        <v>198</v>
      </c>
      <c r="H33" s="50">
        <v>2354</v>
      </c>
      <c r="I33" s="50">
        <v>17662</v>
      </c>
      <c r="J33" s="51">
        <v>0.25937039972823012</v>
      </c>
      <c r="K33" s="52">
        <v>109337573</v>
      </c>
      <c r="L33" s="53">
        <v>0.19639999999999999</v>
      </c>
      <c r="M33" s="52">
        <v>3720448.6905496269</v>
      </c>
      <c r="N33" s="69">
        <f t="shared" si="4"/>
        <v>21473899.337200001</v>
      </c>
      <c r="O33" s="55">
        <f t="shared" si="5"/>
        <v>5.9784136164606122E-2</v>
      </c>
      <c r="P33" s="56">
        <f t="shared" si="7"/>
        <v>594197</v>
      </c>
      <c r="Q33" s="57">
        <f t="shared" si="6"/>
        <v>0</v>
      </c>
    </row>
    <row r="34" spans="1:17" s="28" customFormat="1" ht="12.75" x14ac:dyDescent="0.2">
      <c r="A34" s="48" t="s">
        <v>63</v>
      </c>
      <c r="B34" s="49">
        <v>183</v>
      </c>
      <c r="C34" s="49">
        <v>2</v>
      </c>
      <c r="D34" s="48" t="s">
        <v>64</v>
      </c>
      <c r="E34" s="49"/>
      <c r="F34" s="49"/>
      <c r="G34" s="49" t="s">
        <v>199</v>
      </c>
      <c r="H34" s="50">
        <v>12334</v>
      </c>
      <c r="I34" s="50">
        <v>21768</v>
      </c>
      <c r="J34" s="51">
        <v>0.60010106578463795</v>
      </c>
      <c r="K34" s="52">
        <v>126595680.59999999</v>
      </c>
      <c r="L34" s="53">
        <v>0.17549999999999999</v>
      </c>
      <c r="M34" s="52">
        <v>5027632.2009344883</v>
      </c>
      <c r="N34" s="69">
        <f t="shared" si="4"/>
        <v>22217541.945299998</v>
      </c>
      <c r="O34" s="55">
        <f t="shared" si="5"/>
        <v>6.1854464903804265E-2</v>
      </c>
      <c r="P34" s="56">
        <f t="shared" si="7"/>
        <v>614774</v>
      </c>
      <c r="Q34" s="57">
        <f t="shared" si="6"/>
        <v>0</v>
      </c>
    </row>
    <row r="35" spans="1:17" s="28" customFormat="1" ht="12.75" x14ac:dyDescent="0.2">
      <c r="A35" s="48" t="s">
        <v>65</v>
      </c>
      <c r="B35" s="49">
        <v>117</v>
      </c>
      <c r="C35" s="49">
        <v>2</v>
      </c>
      <c r="D35" s="48" t="s">
        <v>66</v>
      </c>
      <c r="E35" s="49"/>
      <c r="F35" s="49"/>
      <c r="G35" s="49" t="s">
        <v>200</v>
      </c>
      <c r="H35" s="50">
        <v>1211</v>
      </c>
      <c r="I35" s="50">
        <v>4805</v>
      </c>
      <c r="J35" s="51">
        <v>0.36774193548387096</v>
      </c>
      <c r="K35" s="52">
        <v>56875959.379999995</v>
      </c>
      <c r="L35" s="53">
        <v>0.21929999999999999</v>
      </c>
      <c r="M35" s="52">
        <v>3389825.7360155475</v>
      </c>
      <c r="N35" s="69">
        <f t="shared" si="4"/>
        <v>12472897.892033998</v>
      </c>
      <c r="O35" s="55">
        <f t="shared" si="5"/>
        <v>3.4725012641407829E-2</v>
      </c>
      <c r="P35" s="56">
        <f t="shared" si="7"/>
        <v>345133</v>
      </c>
      <c r="Q35" s="57">
        <f t="shared" si="6"/>
        <v>0</v>
      </c>
    </row>
    <row r="36" spans="1:17" s="28" customFormat="1" ht="12.75" x14ac:dyDescent="0.2">
      <c r="A36" s="48" t="s">
        <v>67</v>
      </c>
      <c r="B36" s="49">
        <v>133</v>
      </c>
      <c r="C36" s="49">
        <v>2</v>
      </c>
      <c r="D36" s="48" t="s">
        <v>68</v>
      </c>
      <c r="E36" s="49"/>
      <c r="F36" s="49"/>
      <c r="G36" s="49" t="s">
        <v>201</v>
      </c>
      <c r="H36" s="50">
        <v>1786</v>
      </c>
      <c r="I36" s="50">
        <v>17133</v>
      </c>
      <c r="J36" s="51">
        <v>0.21443996964921497</v>
      </c>
      <c r="K36" s="52">
        <v>98068373</v>
      </c>
      <c r="L36" s="53">
        <v>0.23499999999999999</v>
      </c>
      <c r="M36" s="52">
        <v>2198746.2026560977</v>
      </c>
      <c r="N36" s="69">
        <f t="shared" si="4"/>
        <v>23046067.654999997</v>
      </c>
      <c r="O36" s="55">
        <f t="shared" si="5"/>
        <v>6.4161111361756798E-2</v>
      </c>
      <c r="P36" s="56">
        <f t="shared" si="7"/>
        <v>637700</v>
      </c>
      <c r="Q36" s="57">
        <f t="shared" si="6"/>
        <v>0</v>
      </c>
    </row>
    <row r="37" spans="1:17" s="28" customFormat="1" ht="12.75" x14ac:dyDescent="0.2">
      <c r="A37" s="48" t="s">
        <v>69</v>
      </c>
      <c r="B37" s="49">
        <v>144</v>
      </c>
      <c r="C37" s="49">
        <v>2</v>
      </c>
      <c r="D37" s="48" t="s">
        <v>70</v>
      </c>
      <c r="E37" s="49"/>
      <c r="F37" s="49"/>
      <c r="G37" s="49" t="s">
        <v>184</v>
      </c>
      <c r="H37" s="50">
        <v>2431</v>
      </c>
      <c r="I37" s="50">
        <v>14626</v>
      </c>
      <c r="J37" s="51">
        <v>0.36482975523041161</v>
      </c>
      <c r="K37" s="52">
        <v>107278578</v>
      </c>
      <c r="L37" s="53">
        <v>0.26629999999999998</v>
      </c>
      <c r="M37" s="52">
        <v>4324210.1801026957</v>
      </c>
      <c r="N37" s="69">
        <f t="shared" si="4"/>
        <v>28568285.321399998</v>
      </c>
      <c r="O37" s="55">
        <f t="shared" si="5"/>
        <v>7.9535171178025749E-2</v>
      </c>
      <c r="P37" s="56">
        <f t="shared" si="7"/>
        <v>790503</v>
      </c>
      <c r="Q37" s="57">
        <f t="shared" si="6"/>
        <v>0</v>
      </c>
    </row>
    <row r="38" spans="1:17" s="28" customFormat="1" ht="12.75" x14ac:dyDescent="0.2">
      <c r="A38" s="48" t="s">
        <v>71</v>
      </c>
      <c r="B38" s="49">
        <v>190</v>
      </c>
      <c r="C38" s="49">
        <v>2</v>
      </c>
      <c r="D38" s="48" t="s">
        <v>72</v>
      </c>
      <c r="E38" s="49"/>
      <c r="F38" s="49"/>
      <c r="G38" s="49" t="s">
        <v>202</v>
      </c>
      <c r="H38" s="50">
        <v>3229</v>
      </c>
      <c r="I38" s="50">
        <v>27803</v>
      </c>
      <c r="J38" s="51">
        <v>0.29734201345178579</v>
      </c>
      <c r="K38" s="52">
        <v>196095400</v>
      </c>
      <c r="L38" s="53">
        <v>0.22589999999999999</v>
      </c>
      <c r="M38" s="52">
        <v>7723969.0918403864</v>
      </c>
      <c r="N38" s="69">
        <f t="shared" si="4"/>
        <v>44297950.859999999</v>
      </c>
      <c r="O38" s="55">
        <f t="shared" si="5"/>
        <v>0.12332714633897444</v>
      </c>
      <c r="P38" s="56">
        <f t="shared" si="7"/>
        <v>1225753</v>
      </c>
      <c r="Q38" s="57">
        <f t="shared" si="6"/>
        <v>0</v>
      </c>
    </row>
    <row r="39" spans="1:17" s="28" customFormat="1" ht="12.75" x14ac:dyDescent="0.2">
      <c r="A39" s="48" t="s">
        <v>73</v>
      </c>
      <c r="B39" s="49">
        <v>104</v>
      </c>
      <c r="C39" s="49">
        <v>2</v>
      </c>
      <c r="D39" s="48" t="s">
        <v>74</v>
      </c>
      <c r="E39" s="49"/>
      <c r="F39" s="49"/>
      <c r="G39" s="49" t="s">
        <v>203</v>
      </c>
      <c r="H39" s="50">
        <v>3548</v>
      </c>
      <c r="I39" s="50">
        <v>22621</v>
      </c>
      <c r="J39" s="51">
        <v>0.24760178595110738</v>
      </c>
      <c r="K39" s="52">
        <v>124869706</v>
      </c>
      <c r="L39" s="53">
        <v>0.18870000000000001</v>
      </c>
      <c r="M39" s="52">
        <v>2021827.1630945988</v>
      </c>
      <c r="N39" s="69">
        <f t="shared" si="4"/>
        <v>23562913.5222</v>
      </c>
      <c r="O39" s="55">
        <f t="shared" si="5"/>
        <v>6.560002952075511E-2</v>
      </c>
      <c r="P39" s="56">
        <f t="shared" si="7"/>
        <v>652001</v>
      </c>
      <c r="Q39" s="57">
        <f t="shared" si="6"/>
        <v>0</v>
      </c>
    </row>
    <row r="40" spans="1:17" s="28" customFormat="1" ht="12.75" x14ac:dyDescent="0.2">
      <c r="A40" s="48" t="s">
        <v>75</v>
      </c>
      <c r="B40" s="49">
        <v>229</v>
      </c>
      <c r="C40" s="49">
        <v>2</v>
      </c>
      <c r="D40" s="48" t="s">
        <v>76</v>
      </c>
      <c r="E40" s="49"/>
      <c r="F40" s="49"/>
      <c r="G40" s="49" t="s">
        <v>204</v>
      </c>
      <c r="H40" s="50">
        <v>2717</v>
      </c>
      <c r="I40" s="50">
        <v>22181</v>
      </c>
      <c r="J40" s="51">
        <v>0.22036878409449528</v>
      </c>
      <c r="K40" s="52">
        <v>123588892</v>
      </c>
      <c r="L40" s="53">
        <v>0.14199999999999999</v>
      </c>
      <c r="M40" s="52">
        <v>2897553.3777050404</v>
      </c>
      <c r="N40" s="69">
        <f t="shared" si="4"/>
        <v>17549622.663999997</v>
      </c>
      <c r="O40" s="55">
        <f t="shared" si="5"/>
        <v>4.8858803634442206E-2</v>
      </c>
      <c r="P40" s="56">
        <f t="shared" si="7"/>
        <v>485609</v>
      </c>
      <c r="Q40" s="57">
        <f t="shared" si="6"/>
        <v>0</v>
      </c>
    </row>
    <row r="41" spans="1:17" s="28" customFormat="1" ht="12.75" x14ac:dyDescent="0.2">
      <c r="A41" s="48" t="s">
        <v>77</v>
      </c>
      <c r="B41" s="49">
        <v>117</v>
      </c>
      <c r="C41" s="49">
        <v>2</v>
      </c>
      <c r="D41" s="48" t="s">
        <v>78</v>
      </c>
      <c r="E41" s="49"/>
      <c r="F41" s="49"/>
      <c r="G41" s="49" t="s">
        <v>205</v>
      </c>
      <c r="H41" s="50">
        <v>3119</v>
      </c>
      <c r="I41" s="50">
        <v>18467</v>
      </c>
      <c r="J41" s="51">
        <v>0.30827963394162561</v>
      </c>
      <c r="K41" s="52">
        <v>160398525</v>
      </c>
      <c r="L41" s="53">
        <v>0.23139999999999999</v>
      </c>
      <c r="M41" s="52">
        <v>2415893.6124122022</v>
      </c>
      <c r="N41" s="69">
        <f t="shared" si="4"/>
        <v>37116218.685000002</v>
      </c>
      <c r="O41" s="55">
        <f t="shared" si="5"/>
        <v>0.10333293627465939</v>
      </c>
      <c r="P41" s="56">
        <f t="shared" si="7"/>
        <v>1027030</v>
      </c>
      <c r="Q41" s="57">
        <f t="shared" si="6"/>
        <v>0</v>
      </c>
    </row>
    <row r="42" spans="1:17" s="58" customFormat="1" ht="12.75" x14ac:dyDescent="0.2">
      <c r="A42" s="26" t="s">
        <v>79</v>
      </c>
      <c r="B42" s="27">
        <f>SUM(B30:B41)</f>
        <v>1785</v>
      </c>
      <c r="H42" s="27">
        <f>SUM(H30:H41)</f>
        <v>48608</v>
      </c>
      <c r="I42" s="27"/>
      <c r="J42" s="27"/>
      <c r="K42" s="27"/>
      <c r="L42" s="59"/>
      <c r="N42" s="60">
        <f>SUM(N30:N41)</f>
        <v>359190593.27168381</v>
      </c>
      <c r="O42" s="61">
        <f>SUM(O30:O41)</f>
        <v>1.0000000000000002</v>
      </c>
      <c r="P42" s="60">
        <f>SUM(P30:P41)</f>
        <v>9939036</v>
      </c>
    </row>
    <row r="43" spans="1:17" s="28" customFormat="1" ht="12.75" x14ac:dyDescent="0.2">
      <c r="A43" s="26" t="s">
        <v>80</v>
      </c>
      <c r="B43" s="61">
        <f>H42/B10</f>
        <v>0.69768910578441223</v>
      </c>
      <c r="L43" s="29"/>
      <c r="P43" s="63">
        <f>P42-B45</f>
        <v>0</v>
      </c>
    </row>
    <row r="44" spans="1:17" s="28" customFormat="1" ht="12.75" x14ac:dyDescent="0.2">
      <c r="A44" s="26" t="s">
        <v>50</v>
      </c>
      <c r="B44" s="27">
        <f>COUNT(B30:B41)</f>
        <v>12</v>
      </c>
      <c r="L44" s="29"/>
      <c r="P44" s="63"/>
    </row>
    <row r="45" spans="1:17" s="28" customFormat="1" ht="12.75" x14ac:dyDescent="0.2">
      <c r="A45" s="26" t="s">
        <v>52</v>
      </c>
      <c r="B45" s="64">
        <f>ROUND((B2-B26)*B43,0)</f>
        <v>9939036</v>
      </c>
      <c r="L45" s="29"/>
    </row>
    <row r="46" spans="1:17" s="28" customFormat="1" ht="12.75" x14ac:dyDescent="0.2">
      <c r="A46" s="26" t="s">
        <v>53</v>
      </c>
      <c r="B46" s="71">
        <v>0</v>
      </c>
      <c r="L46" s="29"/>
    </row>
    <row r="47" spans="1:17" s="28" customFormat="1" ht="12.75" x14ac:dyDescent="0.2">
      <c r="B47" s="31"/>
      <c r="L47" s="29"/>
    </row>
    <row r="48" spans="1:17" s="47" customFormat="1" ht="12.75" x14ac:dyDescent="0.2">
      <c r="A48" s="40" t="s">
        <v>81</v>
      </c>
      <c r="B48" s="67"/>
      <c r="C48" s="45"/>
      <c r="D48" s="45"/>
      <c r="E48" s="45"/>
      <c r="F48" s="45"/>
      <c r="G48" s="45"/>
      <c r="H48" s="45"/>
      <c r="I48" s="45"/>
      <c r="J48" s="45"/>
      <c r="K48" s="45"/>
      <c r="L48" s="68"/>
      <c r="M48" s="45"/>
      <c r="N48" s="45"/>
      <c r="O48" s="45"/>
      <c r="P48" s="45"/>
      <c r="Q48" s="45"/>
    </row>
    <row r="49" spans="1:17" s="28" customFormat="1" ht="12.75" x14ac:dyDescent="0.2">
      <c r="A49" s="76" t="s">
        <v>82</v>
      </c>
      <c r="B49" s="49">
        <v>67</v>
      </c>
      <c r="C49" s="49">
        <v>2</v>
      </c>
      <c r="D49" s="48" t="s">
        <v>83</v>
      </c>
      <c r="E49" s="49"/>
      <c r="F49" s="49"/>
      <c r="G49" s="49" t="s">
        <v>165</v>
      </c>
      <c r="H49" s="50">
        <v>646</v>
      </c>
      <c r="I49" s="50">
        <v>3287</v>
      </c>
      <c r="J49" s="51">
        <v>0.46303620322482508</v>
      </c>
      <c r="K49" s="52">
        <v>11134511</v>
      </c>
      <c r="L49" s="53">
        <v>0.51380000000000003</v>
      </c>
      <c r="M49" s="52">
        <v>283473.71847662749</v>
      </c>
      <c r="N49" s="69">
        <f t="shared" ref="N49:N80" si="8">L49*K49</f>
        <v>5720911.7518000007</v>
      </c>
      <c r="O49" s="55">
        <f t="shared" ref="O49:O80" si="9">N49/$N$81</f>
        <v>2.3771347815342476E-2</v>
      </c>
      <c r="P49" s="56">
        <f t="shared" ref="P49:P78" si="10">ROUND(O49*($B$84+$B$85),0)</f>
        <v>113582</v>
      </c>
      <c r="Q49" s="57">
        <f t="shared" ref="Q49:Q80" si="11">+IF(P49&gt;M49,1,0)</f>
        <v>0</v>
      </c>
    </row>
    <row r="50" spans="1:17" s="28" customFormat="1" ht="12.75" x14ac:dyDescent="0.2">
      <c r="A50" s="48" t="s">
        <v>84</v>
      </c>
      <c r="B50" s="49">
        <v>49</v>
      </c>
      <c r="C50" s="49">
        <v>2</v>
      </c>
      <c r="D50" s="48" t="s">
        <v>85</v>
      </c>
      <c r="E50" s="49"/>
      <c r="F50" s="49"/>
      <c r="G50" s="49" t="s">
        <v>166</v>
      </c>
      <c r="H50" s="50">
        <v>2171</v>
      </c>
      <c r="I50" s="50">
        <v>9344</v>
      </c>
      <c r="J50" s="51">
        <v>0.3104666095890411</v>
      </c>
      <c r="K50" s="52">
        <v>146367540.27999905</v>
      </c>
      <c r="L50" s="53">
        <v>0.1326</v>
      </c>
      <c r="M50" s="52">
        <v>1399924.665570016</v>
      </c>
      <c r="N50" s="69">
        <f t="shared" si="8"/>
        <v>19408335.841127872</v>
      </c>
      <c r="O50" s="55">
        <f t="shared" si="9"/>
        <v>8.0644890502159422E-2</v>
      </c>
      <c r="P50" s="56">
        <f t="shared" si="10"/>
        <v>385329</v>
      </c>
      <c r="Q50" s="57">
        <f t="shared" si="11"/>
        <v>0</v>
      </c>
    </row>
    <row r="51" spans="1:17" s="28" customFormat="1" ht="12.75" x14ac:dyDescent="0.2">
      <c r="A51" s="48" t="s">
        <v>86</v>
      </c>
      <c r="B51" s="49">
        <v>30</v>
      </c>
      <c r="C51" s="49">
        <v>0</v>
      </c>
      <c r="D51" s="48" t="s">
        <v>87</v>
      </c>
      <c r="E51" s="49"/>
      <c r="F51" s="49"/>
      <c r="G51" s="49" t="s">
        <v>167</v>
      </c>
      <c r="H51" s="50">
        <v>1315</v>
      </c>
      <c r="I51" s="50">
        <v>4054</v>
      </c>
      <c r="J51" s="51">
        <v>0.3924518993586581</v>
      </c>
      <c r="K51" s="52">
        <v>43439605.240000427</v>
      </c>
      <c r="L51" s="53">
        <v>0.17050000000000001</v>
      </c>
      <c r="M51" s="52">
        <v>1143902.8805053672</v>
      </c>
      <c r="N51" s="69">
        <f t="shared" si="8"/>
        <v>7406452.693420073</v>
      </c>
      <c r="O51" s="55">
        <f t="shared" si="9"/>
        <v>3.077505311942166E-2</v>
      </c>
      <c r="P51" s="56">
        <f t="shared" si="10"/>
        <v>147046</v>
      </c>
      <c r="Q51" s="57">
        <f t="shared" si="11"/>
        <v>0</v>
      </c>
    </row>
    <row r="52" spans="1:17" s="28" customFormat="1" ht="12.75" x14ac:dyDescent="0.2">
      <c r="A52" s="48" t="s">
        <v>88</v>
      </c>
      <c r="B52" s="49">
        <v>32</v>
      </c>
      <c r="C52" s="49">
        <v>2</v>
      </c>
      <c r="D52" s="48" t="s">
        <v>89</v>
      </c>
      <c r="E52" s="49"/>
      <c r="F52" s="49"/>
      <c r="G52" s="49" t="s">
        <v>168</v>
      </c>
      <c r="H52" s="50">
        <v>145</v>
      </c>
      <c r="I52" s="50">
        <v>1362</v>
      </c>
      <c r="J52" s="51">
        <v>0.53450807635829667</v>
      </c>
      <c r="K52" s="52">
        <v>32350538</v>
      </c>
      <c r="L52" s="53">
        <v>0.18149999999999999</v>
      </c>
      <c r="M52" s="52">
        <v>1088775.7703560067</v>
      </c>
      <c r="N52" s="69">
        <f t="shared" si="8"/>
        <v>5871622.6469999999</v>
      </c>
      <c r="O52" s="55">
        <f t="shared" si="9"/>
        <v>2.4397576861478976E-2</v>
      </c>
      <c r="P52" s="56">
        <f t="shared" si="10"/>
        <v>116574</v>
      </c>
      <c r="Q52" s="57">
        <f t="shared" si="11"/>
        <v>0</v>
      </c>
    </row>
    <row r="53" spans="1:17" s="28" customFormat="1" ht="12.75" x14ac:dyDescent="0.2">
      <c r="A53" s="48" t="s">
        <v>90</v>
      </c>
      <c r="B53" s="49">
        <v>87</v>
      </c>
      <c r="C53" s="49">
        <v>2</v>
      </c>
      <c r="D53" s="48" t="s">
        <v>91</v>
      </c>
      <c r="E53" s="49"/>
      <c r="F53" s="49"/>
      <c r="G53" s="49" t="s">
        <v>169</v>
      </c>
      <c r="H53" s="50">
        <v>613</v>
      </c>
      <c r="I53" s="50">
        <v>3446</v>
      </c>
      <c r="J53" s="51">
        <v>0.26726639582124201</v>
      </c>
      <c r="K53" s="52">
        <v>46919815</v>
      </c>
      <c r="L53" s="53">
        <v>0.13220000000000001</v>
      </c>
      <c r="M53" s="52">
        <v>741803.80978188058</v>
      </c>
      <c r="N53" s="69">
        <f t="shared" si="8"/>
        <v>6202799.5430000005</v>
      </c>
      <c r="O53" s="55">
        <f t="shared" si="9"/>
        <v>2.5773672407917801E-2</v>
      </c>
      <c r="P53" s="56">
        <f t="shared" si="10"/>
        <v>123149</v>
      </c>
      <c r="Q53" s="57">
        <f t="shared" si="11"/>
        <v>0</v>
      </c>
    </row>
    <row r="54" spans="1:17" s="28" customFormat="1" ht="12.75" x14ac:dyDescent="0.2">
      <c r="A54" s="48" t="s">
        <v>92</v>
      </c>
      <c r="B54" s="49">
        <v>25</v>
      </c>
      <c r="C54" s="49">
        <v>2</v>
      </c>
      <c r="D54" s="48" t="s">
        <v>93</v>
      </c>
      <c r="E54" s="49"/>
      <c r="F54" s="49"/>
      <c r="G54" s="49" t="s">
        <v>170</v>
      </c>
      <c r="H54" s="50">
        <v>91</v>
      </c>
      <c r="I54" s="50">
        <v>1544</v>
      </c>
      <c r="J54" s="51">
        <v>0.23316062176165803</v>
      </c>
      <c r="K54" s="52">
        <v>12646237.470000001</v>
      </c>
      <c r="L54" s="53">
        <v>0.53680000000000005</v>
      </c>
      <c r="M54" s="52">
        <v>386824.38208555523</v>
      </c>
      <c r="N54" s="69">
        <f t="shared" si="8"/>
        <v>6788500.2738960013</v>
      </c>
      <c r="O54" s="55">
        <f t="shared" si="9"/>
        <v>2.8207357175987945E-2</v>
      </c>
      <c r="P54" s="56">
        <f t="shared" si="10"/>
        <v>134778</v>
      </c>
      <c r="Q54" s="57">
        <f t="shared" si="11"/>
        <v>0</v>
      </c>
    </row>
    <row r="55" spans="1:17" s="28" customFormat="1" ht="12.75" x14ac:dyDescent="0.2">
      <c r="A55" s="48" t="s">
        <v>94</v>
      </c>
      <c r="B55" s="49">
        <v>25</v>
      </c>
      <c r="C55" s="49">
        <v>0</v>
      </c>
      <c r="D55" s="48" t="s">
        <v>95</v>
      </c>
      <c r="E55" s="49"/>
      <c r="F55" s="49"/>
      <c r="G55" s="49">
        <v>371300</v>
      </c>
      <c r="H55" s="50">
        <v>154</v>
      </c>
      <c r="I55" s="50">
        <v>1806</v>
      </c>
      <c r="J55" s="51">
        <v>8.5271317829457363E-2</v>
      </c>
      <c r="K55" s="52">
        <v>10703881.289999999</v>
      </c>
      <c r="L55" s="53">
        <v>0.60009999999999997</v>
      </c>
      <c r="M55" s="52">
        <v>1464746.2226805158</v>
      </c>
      <c r="N55" s="69">
        <f t="shared" si="8"/>
        <v>6423399.1621289989</v>
      </c>
      <c r="O55" s="55">
        <f t="shared" si="9"/>
        <v>2.6690300823414261E-2</v>
      </c>
      <c r="P55" s="56">
        <f t="shared" si="10"/>
        <v>127529</v>
      </c>
      <c r="Q55" s="57">
        <f t="shared" si="11"/>
        <v>0</v>
      </c>
    </row>
    <row r="56" spans="1:17" s="28" customFormat="1" ht="12.75" x14ac:dyDescent="0.2">
      <c r="A56" s="48" t="s">
        <v>96</v>
      </c>
      <c r="B56" s="49">
        <v>73</v>
      </c>
      <c r="C56" s="49">
        <v>2</v>
      </c>
      <c r="D56" s="48" t="s">
        <v>97</v>
      </c>
      <c r="E56" s="49"/>
      <c r="F56" s="49"/>
      <c r="G56" s="49" t="s">
        <v>171</v>
      </c>
      <c r="H56" s="50">
        <v>451</v>
      </c>
      <c r="I56" s="50">
        <v>3640</v>
      </c>
      <c r="J56" s="51">
        <v>0.1554945054945055</v>
      </c>
      <c r="K56" s="52">
        <v>75231050.890000105</v>
      </c>
      <c r="L56" s="53">
        <v>0.13600000000000001</v>
      </c>
      <c r="M56" s="52">
        <v>1419173.1363508389</v>
      </c>
      <c r="N56" s="69">
        <f t="shared" si="8"/>
        <v>10231422.921040015</v>
      </c>
      <c r="O56" s="55">
        <f t="shared" si="9"/>
        <v>4.2513278206989573E-2</v>
      </c>
      <c r="P56" s="56">
        <f t="shared" si="10"/>
        <v>203133</v>
      </c>
      <c r="Q56" s="57">
        <f t="shared" si="11"/>
        <v>0</v>
      </c>
    </row>
    <row r="57" spans="1:17" s="28" customFormat="1" ht="12.75" x14ac:dyDescent="0.2">
      <c r="A57" s="48" t="s">
        <v>98</v>
      </c>
      <c r="B57" s="49">
        <v>25</v>
      </c>
      <c r="C57" s="49">
        <v>2</v>
      </c>
      <c r="D57" s="48" t="s">
        <v>99</v>
      </c>
      <c r="E57" s="49"/>
      <c r="F57" s="49"/>
      <c r="G57" s="49" t="s">
        <v>172</v>
      </c>
      <c r="H57" s="50">
        <v>60</v>
      </c>
      <c r="I57" s="50">
        <v>1246</v>
      </c>
      <c r="J57" s="51">
        <v>0.2174959871589085</v>
      </c>
      <c r="K57" s="52">
        <v>19280085</v>
      </c>
      <c r="L57" s="53">
        <v>0.18329999999999999</v>
      </c>
      <c r="M57" s="52">
        <v>416017.58135917934</v>
      </c>
      <c r="N57" s="69">
        <f t="shared" si="8"/>
        <v>3534039.5804999997</v>
      </c>
      <c r="O57" s="55">
        <f t="shared" si="9"/>
        <v>1.4684527170834325E-2</v>
      </c>
      <c r="P57" s="56">
        <f t="shared" si="10"/>
        <v>70164</v>
      </c>
      <c r="Q57" s="57">
        <f t="shared" si="11"/>
        <v>0</v>
      </c>
    </row>
    <row r="58" spans="1:17" s="28" customFormat="1" ht="12.75" x14ac:dyDescent="0.2">
      <c r="A58" s="48" t="s">
        <v>100</v>
      </c>
      <c r="B58" s="49">
        <v>56</v>
      </c>
      <c r="C58" s="49">
        <v>2</v>
      </c>
      <c r="D58" s="48" t="s">
        <v>101</v>
      </c>
      <c r="E58" s="49"/>
      <c r="F58" s="49"/>
      <c r="G58" s="49" t="s">
        <v>173</v>
      </c>
      <c r="H58" s="50">
        <v>537</v>
      </c>
      <c r="I58" s="50">
        <v>3248</v>
      </c>
      <c r="J58" s="51">
        <v>0.25246305418719212</v>
      </c>
      <c r="K58" s="52">
        <v>27914707</v>
      </c>
      <c r="L58" s="53">
        <v>0.2097</v>
      </c>
      <c r="M58" s="52">
        <v>1457826.5331234164</v>
      </c>
      <c r="N58" s="69">
        <f t="shared" si="8"/>
        <v>5853714.0579000004</v>
      </c>
      <c r="O58" s="55">
        <f t="shared" si="9"/>
        <v>2.4323163670217252E-2</v>
      </c>
      <c r="P58" s="56">
        <f t="shared" si="10"/>
        <v>116219</v>
      </c>
      <c r="Q58" s="57">
        <f t="shared" si="11"/>
        <v>0</v>
      </c>
    </row>
    <row r="59" spans="1:17" s="28" customFormat="1" ht="12.75" x14ac:dyDescent="0.2">
      <c r="A59" s="48" t="s">
        <v>102</v>
      </c>
      <c r="B59" s="49">
        <v>15</v>
      </c>
      <c r="C59" s="49">
        <v>0</v>
      </c>
      <c r="D59" s="48" t="s">
        <v>103</v>
      </c>
      <c r="E59" s="49"/>
      <c r="F59" s="49"/>
      <c r="G59" s="49" t="s">
        <v>174</v>
      </c>
      <c r="H59" s="50">
        <v>70</v>
      </c>
      <c r="I59" s="50">
        <v>859</v>
      </c>
      <c r="J59" s="51">
        <v>0.21303841676367868</v>
      </c>
      <c r="K59" s="52">
        <v>3553472</v>
      </c>
      <c r="L59" s="53">
        <v>0.54520000000000002</v>
      </c>
      <c r="M59" s="52">
        <v>214358.40477859275</v>
      </c>
      <c r="N59" s="69">
        <f t="shared" si="8"/>
        <v>1937352.9344000001</v>
      </c>
      <c r="O59" s="55">
        <f t="shared" si="9"/>
        <v>8.0500263668997728E-3</v>
      </c>
      <c r="P59" s="56">
        <f t="shared" si="10"/>
        <v>38464</v>
      </c>
      <c r="Q59" s="57">
        <f t="shared" si="11"/>
        <v>0</v>
      </c>
    </row>
    <row r="60" spans="1:17" s="28" customFormat="1" ht="12.75" x14ac:dyDescent="0.2">
      <c r="A60" s="48" t="s">
        <v>104</v>
      </c>
      <c r="B60" s="49">
        <v>33</v>
      </c>
      <c r="C60" s="49">
        <v>2</v>
      </c>
      <c r="D60" s="48" t="s">
        <v>105</v>
      </c>
      <c r="E60" s="49"/>
      <c r="F60" s="49"/>
      <c r="G60" s="49" t="s">
        <v>175</v>
      </c>
      <c r="H60" s="50">
        <v>801</v>
      </c>
      <c r="I60" s="50">
        <v>2218</v>
      </c>
      <c r="J60" s="51">
        <v>0.52705139765554554</v>
      </c>
      <c r="K60" s="52">
        <v>21831235</v>
      </c>
      <c r="L60" s="53">
        <v>0.35389999999999999</v>
      </c>
      <c r="M60" s="52">
        <v>167501.56983563583</v>
      </c>
      <c r="N60" s="69">
        <f t="shared" si="8"/>
        <v>7726074.0664999997</v>
      </c>
      <c r="O60" s="55">
        <f t="shared" si="9"/>
        <v>3.2103133530085176E-2</v>
      </c>
      <c r="P60" s="56">
        <f t="shared" si="10"/>
        <v>153392</v>
      </c>
      <c r="Q60" s="57">
        <f t="shared" si="11"/>
        <v>0</v>
      </c>
    </row>
    <row r="61" spans="1:17" s="28" customFormat="1" ht="12.75" x14ac:dyDescent="0.2">
      <c r="A61" s="48" t="s">
        <v>106</v>
      </c>
      <c r="B61" s="49">
        <v>62</v>
      </c>
      <c r="C61" s="49">
        <v>2</v>
      </c>
      <c r="D61" s="48" t="s">
        <v>107</v>
      </c>
      <c r="E61" s="49"/>
      <c r="F61" s="49"/>
      <c r="G61" s="49" t="s">
        <v>176</v>
      </c>
      <c r="H61" s="50">
        <v>1434</v>
      </c>
      <c r="I61" s="50">
        <v>10705</v>
      </c>
      <c r="J61" s="51">
        <v>0.13395609528257824</v>
      </c>
      <c r="K61" s="52">
        <v>39684762</v>
      </c>
      <c r="L61" s="53">
        <v>0.25580000000000003</v>
      </c>
      <c r="M61" s="52">
        <v>1309916.4183832877</v>
      </c>
      <c r="N61" s="69">
        <f t="shared" si="8"/>
        <v>10151362.119600002</v>
      </c>
      <c r="O61" s="55">
        <f t="shared" si="9"/>
        <v>4.2180612149554438E-2</v>
      </c>
      <c r="P61" s="56">
        <f t="shared" si="10"/>
        <v>201543</v>
      </c>
      <c r="Q61" s="57">
        <f t="shared" si="11"/>
        <v>0</v>
      </c>
    </row>
    <row r="62" spans="1:17" s="28" customFormat="1" ht="12.75" x14ac:dyDescent="0.2">
      <c r="A62" s="48" t="s">
        <v>108</v>
      </c>
      <c r="B62" s="49">
        <v>25</v>
      </c>
      <c r="C62" s="49">
        <v>2</v>
      </c>
      <c r="D62" s="48" t="s">
        <v>109</v>
      </c>
      <c r="E62" s="49"/>
      <c r="F62" s="49"/>
      <c r="G62" s="49" t="s">
        <v>177</v>
      </c>
      <c r="H62" s="50">
        <v>8</v>
      </c>
      <c r="I62" s="50">
        <v>67</v>
      </c>
      <c r="J62" s="51">
        <v>0.11940298507462686</v>
      </c>
      <c r="K62" s="52">
        <v>881935</v>
      </c>
      <c r="L62" s="53">
        <v>0.97409999999999997</v>
      </c>
      <c r="M62" s="52">
        <v>1957063.9503214997</v>
      </c>
      <c r="N62" s="69">
        <f t="shared" si="8"/>
        <v>859092.8835</v>
      </c>
      <c r="O62" s="55">
        <f t="shared" si="9"/>
        <v>3.5696750142909608E-3</v>
      </c>
      <c r="P62" s="56">
        <f t="shared" si="10"/>
        <v>17056</v>
      </c>
      <c r="Q62" s="57">
        <f t="shared" si="11"/>
        <v>0</v>
      </c>
    </row>
    <row r="63" spans="1:17" s="28" customFormat="1" ht="12.75" x14ac:dyDescent="0.2">
      <c r="A63" s="48" t="s">
        <v>110</v>
      </c>
      <c r="B63" s="49">
        <v>99</v>
      </c>
      <c r="C63" s="49">
        <v>2</v>
      </c>
      <c r="D63" s="48" t="s">
        <v>111</v>
      </c>
      <c r="E63" s="49"/>
      <c r="F63" s="49"/>
      <c r="G63" s="49" t="s">
        <v>178</v>
      </c>
      <c r="H63" s="50">
        <v>583</v>
      </c>
      <c r="I63" s="50">
        <v>2688</v>
      </c>
      <c r="J63" s="51">
        <v>0.35900297619047616</v>
      </c>
      <c r="K63" s="52">
        <v>47094030.069999859</v>
      </c>
      <c r="L63" s="53">
        <v>0.20480000000000001</v>
      </c>
      <c r="M63" s="52">
        <v>2143322.1638382403</v>
      </c>
      <c r="N63" s="69">
        <f t="shared" si="8"/>
        <v>9644857.3583359718</v>
      </c>
      <c r="O63" s="55">
        <f t="shared" si="9"/>
        <v>4.0075999917711158E-2</v>
      </c>
      <c r="P63" s="56">
        <f t="shared" si="10"/>
        <v>191487</v>
      </c>
      <c r="Q63" s="57">
        <f t="shared" si="11"/>
        <v>0</v>
      </c>
    </row>
    <row r="64" spans="1:17" s="28" customFormat="1" ht="12.75" x14ac:dyDescent="0.2">
      <c r="A64" s="48" t="s">
        <v>112</v>
      </c>
      <c r="B64" s="49">
        <v>48</v>
      </c>
      <c r="C64" s="49">
        <v>0</v>
      </c>
      <c r="D64" s="48" t="s">
        <v>113</v>
      </c>
      <c r="E64" s="49"/>
      <c r="F64" s="49"/>
      <c r="G64" s="49" t="s">
        <v>179</v>
      </c>
      <c r="H64" s="50">
        <v>274</v>
      </c>
      <c r="I64" s="50">
        <v>2105</v>
      </c>
      <c r="J64" s="51">
        <v>0.29073634204275534</v>
      </c>
      <c r="K64" s="52">
        <v>45848165.959999993</v>
      </c>
      <c r="L64" s="53">
        <v>0.15490000000000001</v>
      </c>
      <c r="M64" s="52">
        <v>225158.64931095438</v>
      </c>
      <c r="N64" s="69">
        <f t="shared" si="8"/>
        <v>7101880.9072039993</v>
      </c>
      <c r="O64" s="55">
        <f t="shared" si="9"/>
        <v>2.9509506266229172E-2</v>
      </c>
      <c r="P64" s="56">
        <f t="shared" si="10"/>
        <v>140999</v>
      </c>
      <c r="Q64" s="57">
        <f t="shared" si="11"/>
        <v>0</v>
      </c>
    </row>
    <row r="65" spans="1:17" s="28" customFormat="1" ht="12.75" x14ac:dyDescent="0.2">
      <c r="A65" s="48" t="s">
        <v>114</v>
      </c>
      <c r="B65" s="49">
        <v>75</v>
      </c>
      <c r="C65" s="49">
        <v>2</v>
      </c>
      <c r="D65" s="48" t="s">
        <v>115</v>
      </c>
      <c r="E65" s="49"/>
      <c r="F65" s="49"/>
      <c r="G65" s="49" t="s">
        <v>180</v>
      </c>
      <c r="H65" s="50">
        <v>3122</v>
      </c>
      <c r="I65" s="50">
        <v>13916</v>
      </c>
      <c r="J65" s="51">
        <v>0.28420523138832998</v>
      </c>
      <c r="K65" s="52">
        <v>106527450</v>
      </c>
      <c r="L65" s="53">
        <v>0.1404</v>
      </c>
      <c r="M65" s="52">
        <v>1425030.0696692867</v>
      </c>
      <c r="N65" s="69">
        <f t="shared" si="8"/>
        <v>14956453.98</v>
      </c>
      <c r="O65" s="55">
        <f t="shared" si="9"/>
        <v>6.2146574718772656E-2</v>
      </c>
      <c r="P65" s="56">
        <f t="shared" si="10"/>
        <v>296943</v>
      </c>
      <c r="Q65" s="57">
        <f t="shared" si="11"/>
        <v>0</v>
      </c>
    </row>
    <row r="66" spans="1:17" s="28" customFormat="1" ht="12.75" x14ac:dyDescent="0.2">
      <c r="A66" s="48" t="s">
        <v>116</v>
      </c>
      <c r="B66" s="49">
        <v>58</v>
      </c>
      <c r="C66" s="49">
        <v>2</v>
      </c>
      <c r="D66" s="48" t="s">
        <v>117</v>
      </c>
      <c r="E66" s="49"/>
      <c r="F66" s="49"/>
      <c r="G66" s="49" t="s">
        <v>181</v>
      </c>
      <c r="H66" s="50">
        <v>1288</v>
      </c>
      <c r="I66" s="50">
        <v>6087</v>
      </c>
      <c r="J66" s="51">
        <v>0.30244783965828814</v>
      </c>
      <c r="K66" s="52">
        <v>65051626.129999995</v>
      </c>
      <c r="L66" s="53">
        <v>0.17979999999999999</v>
      </c>
      <c r="M66" s="52">
        <v>2999085.2564707897</v>
      </c>
      <c r="N66" s="69">
        <f t="shared" si="8"/>
        <v>11696282.378173998</v>
      </c>
      <c r="O66" s="55">
        <f t="shared" si="9"/>
        <v>4.8600014931283478E-2</v>
      </c>
      <c r="P66" s="56">
        <f t="shared" si="10"/>
        <v>232216</v>
      </c>
      <c r="Q66" s="57">
        <f t="shared" si="11"/>
        <v>0</v>
      </c>
    </row>
    <row r="67" spans="1:17" s="28" customFormat="1" ht="12.75" x14ac:dyDescent="0.2">
      <c r="A67" s="48" t="s">
        <v>118</v>
      </c>
      <c r="B67" s="49">
        <v>25</v>
      </c>
      <c r="C67" s="49">
        <v>2</v>
      </c>
      <c r="D67" s="48" t="s">
        <v>119</v>
      </c>
      <c r="E67" s="49"/>
      <c r="F67" s="49"/>
      <c r="G67" s="49" t="s">
        <v>182</v>
      </c>
      <c r="H67" s="50">
        <v>21</v>
      </c>
      <c r="I67" s="50">
        <v>468</v>
      </c>
      <c r="J67" s="51">
        <v>0.20299145299145299</v>
      </c>
      <c r="K67" s="52">
        <v>7780413</v>
      </c>
      <c r="L67" s="53">
        <v>0.57420000000000004</v>
      </c>
      <c r="M67" s="52">
        <v>1465081.656254</v>
      </c>
      <c r="N67" s="69">
        <f t="shared" si="8"/>
        <v>4467513.1446000002</v>
      </c>
      <c r="O67" s="55">
        <f t="shared" si="9"/>
        <v>1.856326638782483E-2</v>
      </c>
      <c r="P67" s="56">
        <f t="shared" si="10"/>
        <v>88697</v>
      </c>
      <c r="Q67" s="57">
        <f t="shared" si="11"/>
        <v>0</v>
      </c>
    </row>
    <row r="68" spans="1:17" s="28" customFormat="1" ht="12.75" x14ac:dyDescent="0.2">
      <c r="A68" s="48" t="s">
        <v>120</v>
      </c>
      <c r="B68" s="49">
        <v>22</v>
      </c>
      <c r="C68" s="49">
        <v>2</v>
      </c>
      <c r="D68" s="48" t="s">
        <v>121</v>
      </c>
      <c r="E68" s="49"/>
      <c r="F68" s="49"/>
      <c r="G68" s="49" t="s">
        <v>183</v>
      </c>
      <c r="H68" s="50">
        <v>14</v>
      </c>
      <c r="I68" s="50">
        <v>130</v>
      </c>
      <c r="J68" s="51">
        <v>0.32307692307692309</v>
      </c>
      <c r="K68" s="52">
        <v>5115295</v>
      </c>
      <c r="L68" s="53">
        <v>0.53290000000000004</v>
      </c>
      <c r="M68" s="52">
        <v>1172246.9374920002</v>
      </c>
      <c r="N68" s="69">
        <f t="shared" si="8"/>
        <v>2725940.7055000002</v>
      </c>
      <c r="O68" s="55">
        <f t="shared" si="9"/>
        <v>1.1326740814355757E-2</v>
      </c>
      <c r="P68" s="56">
        <f t="shared" si="10"/>
        <v>54120</v>
      </c>
      <c r="Q68" s="57">
        <f t="shared" si="11"/>
        <v>0</v>
      </c>
    </row>
    <row r="69" spans="1:17" s="28" customFormat="1" ht="12.75" x14ac:dyDescent="0.2">
      <c r="A69" s="48" t="s">
        <v>122</v>
      </c>
      <c r="B69" s="49">
        <v>25</v>
      </c>
      <c r="C69" s="49">
        <v>2</v>
      </c>
      <c r="D69" s="48" t="s">
        <v>123</v>
      </c>
      <c r="E69" s="49"/>
      <c r="F69" s="49"/>
      <c r="G69" s="49" t="s">
        <v>184</v>
      </c>
      <c r="H69" s="50">
        <v>14</v>
      </c>
      <c r="I69" s="50">
        <v>557</v>
      </c>
      <c r="J69" s="51">
        <v>0.20287253141831238</v>
      </c>
      <c r="K69" s="52">
        <v>8185784</v>
      </c>
      <c r="L69" s="53">
        <v>0.46239999999999998</v>
      </c>
      <c r="M69" s="52">
        <v>1429511.6296897181</v>
      </c>
      <c r="N69" s="69">
        <f t="shared" si="8"/>
        <v>3785106.5215999996</v>
      </c>
      <c r="O69" s="55">
        <f t="shared" si="9"/>
        <v>1.5727752418967962E-2</v>
      </c>
      <c r="P69" s="56">
        <f t="shared" si="10"/>
        <v>75149</v>
      </c>
      <c r="Q69" s="57">
        <f t="shared" si="11"/>
        <v>0</v>
      </c>
    </row>
    <row r="70" spans="1:17" s="28" customFormat="1" ht="12.75" x14ac:dyDescent="0.2">
      <c r="A70" s="48" t="s">
        <v>124</v>
      </c>
      <c r="B70" s="49">
        <v>25</v>
      </c>
      <c r="C70" s="49">
        <v>2</v>
      </c>
      <c r="D70" s="48" t="s">
        <v>125</v>
      </c>
      <c r="E70" s="49"/>
      <c r="F70" s="49"/>
      <c r="G70" s="49" t="s">
        <v>185</v>
      </c>
      <c r="H70" s="50">
        <v>101</v>
      </c>
      <c r="I70" s="50">
        <v>866</v>
      </c>
      <c r="J70" s="51">
        <v>0.41454965357967666</v>
      </c>
      <c r="K70" s="52">
        <v>17137780</v>
      </c>
      <c r="L70" s="53">
        <v>0.34510000000000002</v>
      </c>
      <c r="M70" s="52">
        <v>1640461.2944369977</v>
      </c>
      <c r="N70" s="69">
        <f t="shared" si="8"/>
        <v>5914247.8780000005</v>
      </c>
      <c r="O70" s="55">
        <f t="shared" si="9"/>
        <v>2.4574691845203646E-2</v>
      </c>
      <c r="P70" s="56">
        <f t="shared" si="10"/>
        <v>117420</v>
      </c>
      <c r="Q70" s="57">
        <f t="shared" si="11"/>
        <v>0</v>
      </c>
    </row>
    <row r="71" spans="1:17" s="28" customFormat="1" ht="12.75" x14ac:dyDescent="0.2">
      <c r="A71" s="48" t="s">
        <v>126</v>
      </c>
      <c r="B71" s="49">
        <v>25</v>
      </c>
      <c r="C71" s="49">
        <v>2</v>
      </c>
      <c r="D71" s="48" t="s">
        <v>127</v>
      </c>
      <c r="E71" s="49"/>
      <c r="F71" s="49"/>
      <c r="G71" s="49" t="s">
        <v>186</v>
      </c>
      <c r="H71" s="50">
        <v>46</v>
      </c>
      <c r="I71" s="50">
        <v>290</v>
      </c>
      <c r="J71" s="51">
        <v>0.56896551724137934</v>
      </c>
      <c r="K71" s="52">
        <v>6154432</v>
      </c>
      <c r="L71" s="53">
        <v>0.62549999999999994</v>
      </c>
      <c r="M71" s="52">
        <v>1435573.4383775019</v>
      </c>
      <c r="N71" s="69">
        <f t="shared" si="8"/>
        <v>3849597.2159999995</v>
      </c>
      <c r="O71" s="55">
        <f t="shared" si="9"/>
        <v>1.5995722070300727E-2</v>
      </c>
      <c r="P71" s="56">
        <f t="shared" si="10"/>
        <v>76429</v>
      </c>
      <c r="Q71" s="57">
        <f t="shared" si="11"/>
        <v>0</v>
      </c>
    </row>
    <row r="72" spans="1:17" s="28" customFormat="1" ht="12.75" x14ac:dyDescent="0.2">
      <c r="A72" s="48" t="s">
        <v>128</v>
      </c>
      <c r="B72" s="49">
        <v>25</v>
      </c>
      <c r="C72" s="49">
        <v>2</v>
      </c>
      <c r="D72" s="48" t="s">
        <v>129</v>
      </c>
      <c r="E72" s="49"/>
      <c r="F72" s="49"/>
      <c r="G72" s="49" t="s">
        <v>187</v>
      </c>
      <c r="H72" s="50">
        <v>18</v>
      </c>
      <c r="I72" s="50">
        <v>341</v>
      </c>
      <c r="J72" s="51">
        <v>0.20234604105571846</v>
      </c>
      <c r="K72" s="52">
        <v>7030360</v>
      </c>
      <c r="L72" s="53">
        <v>0.48359999999999997</v>
      </c>
      <c r="M72" s="52">
        <v>1546271.9948079996</v>
      </c>
      <c r="N72" s="69">
        <f t="shared" si="8"/>
        <v>3399882.0959999999</v>
      </c>
      <c r="O72" s="55">
        <f t="shared" si="9"/>
        <v>1.412708032242288E-2</v>
      </c>
      <c r="P72" s="56">
        <f t="shared" si="10"/>
        <v>67501</v>
      </c>
      <c r="Q72" s="57">
        <f t="shared" si="11"/>
        <v>0</v>
      </c>
    </row>
    <row r="73" spans="1:17" s="28" customFormat="1" ht="12.75" x14ac:dyDescent="0.2">
      <c r="A73" s="48" t="s">
        <v>130</v>
      </c>
      <c r="B73" s="49">
        <v>98</v>
      </c>
      <c r="C73" s="49">
        <v>2</v>
      </c>
      <c r="D73" s="48" t="s">
        <v>131</v>
      </c>
      <c r="E73" s="49"/>
      <c r="F73" s="49"/>
      <c r="G73" s="49" t="s">
        <v>188</v>
      </c>
      <c r="H73" s="50">
        <v>2251</v>
      </c>
      <c r="I73" s="50">
        <v>14559</v>
      </c>
      <c r="J73" s="51">
        <v>0.15461226732605263</v>
      </c>
      <c r="K73" s="52">
        <v>73074792</v>
      </c>
      <c r="L73" s="53">
        <v>0.3251</v>
      </c>
      <c r="M73" s="52">
        <v>1578528.7074394776</v>
      </c>
      <c r="N73" s="69">
        <f t="shared" si="8"/>
        <v>23756614.8792</v>
      </c>
      <c r="O73" s="55">
        <f t="shared" si="9"/>
        <v>9.8712719179931505E-2</v>
      </c>
      <c r="P73" s="56">
        <f t="shared" si="10"/>
        <v>471659</v>
      </c>
      <c r="Q73" s="57">
        <f t="shared" si="11"/>
        <v>0</v>
      </c>
    </row>
    <row r="74" spans="1:17" s="28" customFormat="1" ht="12.75" x14ac:dyDescent="0.2">
      <c r="A74" s="48" t="s">
        <v>132</v>
      </c>
      <c r="B74" s="49">
        <v>18</v>
      </c>
      <c r="C74" s="49">
        <v>2</v>
      </c>
      <c r="D74" s="48" t="s">
        <v>133</v>
      </c>
      <c r="E74" s="49"/>
      <c r="F74" s="49"/>
      <c r="G74" s="49" t="s">
        <v>189</v>
      </c>
      <c r="H74" s="50">
        <v>0</v>
      </c>
      <c r="I74" s="50">
        <v>326</v>
      </c>
      <c r="J74" s="51">
        <v>0.10122699386503067</v>
      </c>
      <c r="K74" s="52">
        <v>1481638.87</v>
      </c>
      <c r="L74" s="53">
        <v>0.68789999999999996</v>
      </c>
      <c r="M74" s="52">
        <v>346391.72801774309</v>
      </c>
      <c r="N74" s="69">
        <f t="shared" si="8"/>
        <v>1019219.378673</v>
      </c>
      <c r="O74" s="55">
        <f t="shared" si="9"/>
        <v>4.2350274574590461E-3</v>
      </c>
      <c r="P74" s="56">
        <f t="shared" si="10"/>
        <v>20235</v>
      </c>
      <c r="Q74" s="57">
        <f t="shared" si="11"/>
        <v>0</v>
      </c>
    </row>
    <row r="75" spans="1:17" s="28" customFormat="1" ht="12.75" x14ac:dyDescent="0.2">
      <c r="A75" s="48" t="s">
        <v>134</v>
      </c>
      <c r="B75" s="49">
        <v>41</v>
      </c>
      <c r="C75" s="49">
        <v>2</v>
      </c>
      <c r="D75" s="48" t="s">
        <v>135</v>
      </c>
      <c r="E75" s="49"/>
      <c r="F75" s="49"/>
      <c r="G75" s="49" t="s">
        <v>190</v>
      </c>
      <c r="H75" s="50">
        <v>198</v>
      </c>
      <c r="I75" s="50">
        <v>2028</v>
      </c>
      <c r="J75" s="51">
        <v>9.7633136094674555E-2</v>
      </c>
      <c r="K75" s="52">
        <v>17404332</v>
      </c>
      <c r="L75" s="53">
        <v>0.24579999999999999</v>
      </c>
      <c r="M75" s="52">
        <v>965393.57097117347</v>
      </c>
      <c r="N75" s="69">
        <f t="shared" si="8"/>
        <v>4277984.8055999996</v>
      </c>
      <c r="O75" s="55">
        <f t="shared" si="9"/>
        <v>1.7775744352405278E-2</v>
      </c>
      <c r="P75" s="56">
        <f t="shared" si="10"/>
        <v>84934</v>
      </c>
      <c r="Q75" s="57">
        <f t="shared" si="11"/>
        <v>0</v>
      </c>
    </row>
    <row r="76" spans="1:17" s="28" customFormat="1" ht="12.75" x14ac:dyDescent="0.2">
      <c r="A76" s="48" t="s">
        <v>136</v>
      </c>
      <c r="B76" s="49">
        <v>36</v>
      </c>
      <c r="C76" s="49">
        <v>2</v>
      </c>
      <c r="D76" s="48" t="s">
        <v>137</v>
      </c>
      <c r="E76" s="49"/>
      <c r="F76" s="49"/>
      <c r="G76" s="49" t="s">
        <v>191</v>
      </c>
      <c r="H76" s="50">
        <v>1024</v>
      </c>
      <c r="I76" s="50">
        <v>4485</v>
      </c>
      <c r="J76" s="51">
        <v>0.27692307692307694</v>
      </c>
      <c r="K76" s="52">
        <v>36323368</v>
      </c>
      <c r="L76" s="53">
        <v>0.21060000000000001</v>
      </c>
      <c r="M76" s="52">
        <v>1294080.674438633</v>
      </c>
      <c r="N76" s="69">
        <f t="shared" si="8"/>
        <v>7649701.3008000003</v>
      </c>
      <c r="O76" s="55">
        <f t="shared" si="9"/>
        <v>3.178579187969123E-2</v>
      </c>
      <c r="P76" s="56">
        <f t="shared" si="10"/>
        <v>151876</v>
      </c>
      <c r="Q76" s="57">
        <f t="shared" si="11"/>
        <v>0</v>
      </c>
    </row>
    <row r="77" spans="1:17" s="28" customFormat="1" ht="12.75" x14ac:dyDescent="0.2">
      <c r="A77" s="48" t="s">
        <v>138</v>
      </c>
      <c r="B77" s="49">
        <v>26</v>
      </c>
      <c r="C77" s="49">
        <v>2</v>
      </c>
      <c r="D77" s="48" t="s">
        <v>139</v>
      </c>
      <c r="E77" s="49"/>
      <c r="F77" s="49"/>
      <c r="G77" s="49" t="s">
        <v>192</v>
      </c>
      <c r="H77" s="50">
        <v>43</v>
      </c>
      <c r="I77" s="50">
        <v>1056</v>
      </c>
      <c r="J77" s="51">
        <v>0.15151515151515152</v>
      </c>
      <c r="K77" s="52">
        <v>10082306</v>
      </c>
      <c r="L77" s="53">
        <v>0.51129999999999998</v>
      </c>
      <c r="M77" s="52">
        <v>1936049.7384727963</v>
      </c>
      <c r="N77" s="69">
        <f t="shared" si="8"/>
        <v>5155083.0577999996</v>
      </c>
      <c r="O77" s="55">
        <f t="shared" si="9"/>
        <v>2.1420234693427423E-2</v>
      </c>
      <c r="P77" s="56">
        <f t="shared" si="10"/>
        <v>102348</v>
      </c>
      <c r="Q77" s="57">
        <f t="shared" si="11"/>
        <v>0</v>
      </c>
    </row>
    <row r="78" spans="1:17" s="28" customFormat="1" ht="12.75" x14ac:dyDescent="0.2">
      <c r="A78" s="48" t="s">
        <v>140</v>
      </c>
      <c r="B78" s="49">
        <v>12</v>
      </c>
      <c r="C78" s="49">
        <v>0</v>
      </c>
      <c r="D78" s="48" t="s">
        <v>141</v>
      </c>
      <c r="E78" s="49"/>
      <c r="F78" s="49"/>
      <c r="G78" s="49" t="s">
        <v>193</v>
      </c>
      <c r="H78" s="50">
        <v>31</v>
      </c>
      <c r="I78" s="50">
        <v>347</v>
      </c>
      <c r="J78" s="51">
        <v>0.21037463976945245</v>
      </c>
      <c r="K78" s="52">
        <v>13570837</v>
      </c>
      <c r="L78" s="53">
        <v>0.1943</v>
      </c>
      <c r="M78" s="52">
        <v>731163.92808300024</v>
      </c>
      <c r="N78" s="69">
        <f t="shared" si="8"/>
        <v>2636813.6291</v>
      </c>
      <c r="O78" s="55">
        <f t="shared" si="9"/>
        <v>1.0956402863905394E-2</v>
      </c>
      <c r="P78" s="56">
        <f t="shared" si="10"/>
        <v>52351</v>
      </c>
      <c r="Q78" s="57">
        <f t="shared" si="11"/>
        <v>0</v>
      </c>
    </row>
    <row r="79" spans="1:17" s="28" customFormat="1" ht="12.75" x14ac:dyDescent="0.2">
      <c r="A79" s="48" t="s">
        <v>215</v>
      </c>
      <c r="B79" s="49">
        <v>96</v>
      </c>
      <c r="C79" s="49">
        <v>2</v>
      </c>
      <c r="D79" s="48" t="s">
        <v>216</v>
      </c>
      <c r="E79" s="49"/>
      <c r="F79" s="49"/>
      <c r="G79" s="49" t="s">
        <v>217</v>
      </c>
      <c r="H79" s="50">
        <v>3251</v>
      </c>
      <c r="I79" s="50">
        <v>13226</v>
      </c>
      <c r="J79" s="51">
        <v>0.32708301829729319</v>
      </c>
      <c r="K79" s="52">
        <v>112880527</v>
      </c>
      <c r="L79" s="53">
        <v>0.22090000000000001</v>
      </c>
      <c r="M79" s="52">
        <v>23577.566076994874</v>
      </c>
      <c r="N79" s="69">
        <f t="shared" si="8"/>
        <v>24935308.414300002</v>
      </c>
      <c r="O79" s="55">
        <f t="shared" si="9"/>
        <v>0.10361038850366158</v>
      </c>
      <c r="P79" s="56">
        <v>23577</v>
      </c>
      <c r="Q79" s="57">
        <f t="shared" si="11"/>
        <v>0</v>
      </c>
    </row>
    <row r="80" spans="1:17" s="28" customFormat="1" ht="12.75" x14ac:dyDescent="0.2">
      <c r="A80" s="48" t="s">
        <v>142</v>
      </c>
      <c r="B80" s="49">
        <v>25</v>
      </c>
      <c r="C80" s="49">
        <v>2</v>
      </c>
      <c r="D80" s="48" t="s">
        <v>143</v>
      </c>
      <c r="E80" s="49"/>
      <c r="F80" s="49"/>
      <c r="G80" s="49" t="s">
        <v>194</v>
      </c>
      <c r="H80" s="50">
        <v>287</v>
      </c>
      <c r="I80" s="50">
        <v>1982</v>
      </c>
      <c r="J80" s="51">
        <v>0.23965691220988899</v>
      </c>
      <c r="K80" s="52">
        <v>12775726</v>
      </c>
      <c r="L80" s="53">
        <v>0.4365</v>
      </c>
      <c r="M80" s="52">
        <v>742589.06677162927</v>
      </c>
      <c r="N80" s="69">
        <f t="shared" si="8"/>
        <v>5576604.3990000002</v>
      </c>
      <c r="O80" s="55">
        <f t="shared" si="9"/>
        <v>2.3171726561852447E-2</v>
      </c>
      <c r="P80" s="56">
        <f>ROUND(O80*($B$84+$B$85),0)</f>
        <v>110717</v>
      </c>
      <c r="Q80" s="57">
        <f t="shared" si="11"/>
        <v>0</v>
      </c>
    </row>
    <row r="81" spans="1:17" s="58" customFormat="1" ht="12.75" x14ac:dyDescent="0.2">
      <c r="A81" s="26" t="s">
        <v>144</v>
      </c>
      <c r="B81" s="27">
        <f>SUM(B49:B80)</f>
        <v>1383</v>
      </c>
      <c r="H81" s="27">
        <f>SUM(H49:H80)</f>
        <v>21062</v>
      </c>
      <c r="I81" s="27"/>
      <c r="K81" s="27"/>
      <c r="L81" s="59"/>
      <c r="N81" s="60">
        <f>SUM(N49:N80)</f>
        <v>240664172.52569988</v>
      </c>
      <c r="O81" s="72">
        <f>SUM(O49:O80)</f>
        <v>1.0000000000000004</v>
      </c>
      <c r="P81" s="60">
        <f>SUM(P49:P80)</f>
        <v>4306616</v>
      </c>
    </row>
    <row r="82" spans="1:17" s="28" customFormat="1" ht="12.75" x14ac:dyDescent="0.2">
      <c r="A82" s="26" t="s">
        <v>80</v>
      </c>
      <c r="B82" s="61">
        <f>H81/B10</f>
        <v>0.30231089421558777</v>
      </c>
      <c r="L82" s="29"/>
      <c r="P82" s="63">
        <f>P81-B84</f>
        <v>0</v>
      </c>
    </row>
    <row r="83" spans="1:17" s="28" customFormat="1" ht="12.75" x14ac:dyDescent="0.2">
      <c r="A83" s="26" t="s">
        <v>50</v>
      </c>
      <c r="B83" s="27">
        <f>COUNT(B49:B80)</f>
        <v>32</v>
      </c>
      <c r="L83" s="29"/>
      <c r="P83" s="63"/>
    </row>
    <row r="84" spans="1:17" s="28" customFormat="1" ht="12.75" x14ac:dyDescent="0.2">
      <c r="A84" s="26" t="s">
        <v>52</v>
      </c>
      <c r="B84" s="64">
        <f>ROUND((B2-B26)*B82,0)</f>
        <v>4306616</v>
      </c>
      <c r="L84" s="29"/>
    </row>
    <row r="85" spans="1:17" s="28" customFormat="1" ht="12.75" x14ac:dyDescent="0.2">
      <c r="A85" s="26" t="s">
        <v>53</v>
      </c>
      <c r="B85" s="71">
        <f>422634+43786+4540+471+48+5</f>
        <v>471484</v>
      </c>
      <c r="L85" s="29"/>
      <c r="P85" s="30"/>
    </row>
    <row r="86" spans="1:17" s="28" customFormat="1" ht="12.75" x14ac:dyDescent="0.2">
      <c r="B86" s="31"/>
      <c r="L86" s="29"/>
    </row>
    <row r="87" spans="1:17" s="47" customFormat="1" ht="12.75" x14ac:dyDescent="0.2">
      <c r="A87" s="40" t="s">
        <v>145</v>
      </c>
      <c r="B87" s="67"/>
      <c r="C87" s="45"/>
      <c r="D87" s="45"/>
      <c r="E87" s="45"/>
      <c r="F87" s="45"/>
      <c r="G87" s="45"/>
      <c r="H87" s="45"/>
      <c r="I87" s="45"/>
      <c r="J87" s="45"/>
      <c r="K87" s="45"/>
      <c r="L87" s="68"/>
      <c r="M87" s="45"/>
      <c r="N87" s="45"/>
      <c r="O87" s="45"/>
      <c r="P87" s="45"/>
      <c r="Q87" s="45"/>
    </row>
    <row r="88" spans="1:17" s="28" customFormat="1" ht="12.75" x14ac:dyDescent="0.2">
      <c r="A88" s="48" t="s">
        <v>146</v>
      </c>
      <c r="B88" s="49">
        <v>15</v>
      </c>
      <c r="C88" s="49">
        <v>0</v>
      </c>
      <c r="D88" s="48" t="s">
        <v>147</v>
      </c>
      <c r="E88" s="49"/>
      <c r="F88" s="49"/>
      <c r="G88" s="49" t="s">
        <v>159</v>
      </c>
      <c r="H88" s="50">
        <v>974</v>
      </c>
      <c r="I88" s="50">
        <v>4389</v>
      </c>
      <c r="J88" s="51">
        <v>0.28548644338118023</v>
      </c>
      <c r="K88" s="52">
        <v>3506966</v>
      </c>
      <c r="L88" s="53">
        <v>1.6822633588809603</v>
      </c>
      <c r="M88" s="52">
        <v>4106910.6931811385</v>
      </c>
      <c r="N88" s="69">
        <f>L88*K88</f>
        <v>5899640.4026413262</v>
      </c>
      <c r="O88" s="55">
        <f>N88/$N$93</f>
        <v>0.12823187690339791</v>
      </c>
      <c r="P88" s="56">
        <f>ROUND(O88*($B$93+$B$94),0)</f>
        <v>419735</v>
      </c>
      <c r="Q88" s="57">
        <f>+IF(P88&gt;M88,1,0)</f>
        <v>0</v>
      </c>
    </row>
    <row r="89" spans="1:17" s="28" customFormat="1" ht="12" customHeight="1" x14ac:dyDescent="0.2">
      <c r="A89" s="48" t="s">
        <v>148</v>
      </c>
      <c r="B89" s="49">
        <v>182</v>
      </c>
      <c r="C89" s="49">
        <v>0</v>
      </c>
      <c r="D89" s="48" t="s">
        <v>149</v>
      </c>
      <c r="E89" s="49"/>
      <c r="F89" s="49"/>
      <c r="G89" s="49" t="s">
        <v>160</v>
      </c>
      <c r="H89" s="50">
        <v>4374</v>
      </c>
      <c r="I89" s="50">
        <v>42314</v>
      </c>
      <c r="J89" s="51">
        <v>0.14345133998203904</v>
      </c>
      <c r="K89" s="52">
        <v>21069305.109999999</v>
      </c>
      <c r="L89" s="53">
        <v>0.87944991232764058</v>
      </c>
      <c r="M89" s="52">
        <v>14426100.054499732</v>
      </c>
      <c r="N89" s="69">
        <f>L89*K89</f>
        <v>18529398.53179381</v>
      </c>
      <c r="O89" s="55">
        <f>N89/$N$93</f>
        <v>0.40274650478005425</v>
      </c>
      <c r="P89" s="56">
        <f t="shared" ref="P89:P92" si="12">ROUND(O89*($B$93+$B$94),0)</f>
        <v>1318289</v>
      </c>
      <c r="Q89" s="57">
        <f>+IF(P89&gt;M89,1,0)</f>
        <v>0</v>
      </c>
    </row>
    <row r="90" spans="1:17" s="28" customFormat="1" ht="12.75" x14ac:dyDescent="0.2">
      <c r="A90" s="48" t="s">
        <v>150</v>
      </c>
      <c r="B90" s="49">
        <v>30</v>
      </c>
      <c r="C90" s="49">
        <v>0</v>
      </c>
      <c r="D90" s="48" t="s">
        <v>151</v>
      </c>
      <c r="E90" s="49"/>
      <c r="F90" s="49"/>
      <c r="G90" s="49" t="s">
        <v>161</v>
      </c>
      <c r="H90" s="50">
        <v>591</v>
      </c>
      <c r="I90" s="50">
        <v>4371</v>
      </c>
      <c r="J90" s="51">
        <v>0.18279569892473119</v>
      </c>
      <c r="K90" s="52">
        <v>3522104</v>
      </c>
      <c r="L90" s="53">
        <v>2.0884299010972245</v>
      </c>
      <c r="M90" s="52">
        <v>5976547.8347654352</v>
      </c>
      <c r="N90" s="69">
        <f>L90*K90</f>
        <v>7355667.3083741385</v>
      </c>
      <c r="O90" s="55">
        <f>N90/$N$93</f>
        <v>0.15987940966833963</v>
      </c>
      <c r="P90" s="56">
        <f t="shared" si="12"/>
        <v>523325</v>
      </c>
      <c r="Q90" s="57">
        <f>+IF(P90&gt;M90,1,0)</f>
        <v>0</v>
      </c>
    </row>
    <row r="91" spans="1:17" s="28" customFormat="1" ht="12.75" x14ac:dyDescent="0.2">
      <c r="A91" s="48" t="s">
        <v>152</v>
      </c>
      <c r="B91" s="49">
        <v>28</v>
      </c>
      <c r="C91" s="49">
        <v>0</v>
      </c>
      <c r="D91" s="48" t="s">
        <v>153</v>
      </c>
      <c r="E91" s="49"/>
      <c r="F91" s="49"/>
      <c r="G91" s="49" t="s">
        <v>162</v>
      </c>
      <c r="H91" s="50">
        <v>800</v>
      </c>
      <c r="I91" s="50">
        <v>7382</v>
      </c>
      <c r="J91" s="51">
        <v>0.14047683554592252</v>
      </c>
      <c r="K91" s="52">
        <v>5067581</v>
      </c>
      <c r="L91" s="53">
        <v>1</v>
      </c>
      <c r="M91" s="52">
        <v>1576748.7050499998</v>
      </c>
      <c r="N91" s="69">
        <f>L91*K91</f>
        <v>5067581</v>
      </c>
      <c r="O91" s="55">
        <f>N91/$N$93</f>
        <v>0.11014661549525374</v>
      </c>
      <c r="P91" s="56">
        <f t="shared" si="12"/>
        <v>360537</v>
      </c>
      <c r="Q91" s="57">
        <f>+IF(P91&gt;M91,1,0)</f>
        <v>0</v>
      </c>
    </row>
    <row r="92" spans="1:17" s="28" customFormat="1" ht="12.75" x14ac:dyDescent="0.2">
      <c r="A92" s="48" t="s">
        <v>154</v>
      </c>
      <c r="B92" s="49">
        <v>0</v>
      </c>
      <c r="C92" s="49">
        <v>0</v>
      </c>
      <c r="D92" s="48" t="s">
        <v>155</v>
      </c>
      <c r="E92" s="49"/>
      <c r="F92" s="49"/>
      <c r="G92" s="49" t="s">
        <v>163</v>
      </c>
      <c r="H92" s="50">
        <v>1611</v>
      </c>
      <c r="I92" s="50">
        <v>16414</v>
      </c>
      <c r="J92" s="51">
        <v>9.9000852930425251E-2</v>
      </c>
      <c r="K92" s="52">
        <v>9155308.8800000008</v>
      </c>
      <c r="L92" s="53">
        <v>1</v>
      </c>
      <c r="M92" s="52">
        <v>6946876.7857499998</v>
      </c>
      <c r="N92" s="69">
        <f>L92*K92</f>
        <v>9155308.8800000008</v>
      </c>
      <c r="O92" s="55">
        <f>N92/$N$93</f>
        <v>0.19899559315295448</v>
      </c>
      <c r="P92" s="56">
        <f t="shared" si="12"/>
        <v>651362</v>
      </c>
      <c r="Q92" s="57">
        <f>+IF(P92&gt;M92,1,0)</f>
        <v>0</v>
      </c>
    </row>
    <row r="93" spans="1:17" s="58" customFormat="1" ht="12.75" x14ac:dyDescent="0.2">
      <c r="A93" s="26" t="s">
        <v>52</v>
      </c>
      <c r="B93" s="27">
        <f>C2</f>
        <v>3273248</v>
      </c>
      <c r="H93" s="73">
        <f>SUM(H88:H92)</f>
        <v>8350</v>
      </c>
      <c r="L93" s="59"/>
      <c r="N93" s="60">
        <f>SUM(N88:N92)</f>
        <v>46007596.122809276</v>
      </c>
      <c r="O93" s="74">
        <f>SUM(O88:O92)</f>
        <v>0.99999999999999989</v>
      </c>
      <c r="P93" s="75">
        <f>SUM(P88:P92)</f>
        <v>3273248</v>
      </c>
    </row>
    <row r="94" spans="1:17" s="28" customFormat="1" ht="12.75" x14ac:dyDescent="0.2">
      <c r="A94" s="26" t="s">
        <v>53</v>
      </c>
      <c r="B94" s="71"/>
      <c r="L94" s="29"/>
      <c r="P94" s="63"/>
    </row>
    <row r="95" spans="1:17" s="28" customFormat="1" ht="12.75" x14ac:dyDescent="0.2">
      <c r="B95" s="31"/>
      <c r="L95" s="29"/>
      <c r="P95" s="63"/>
    </row>
    <row r="96" spans="1:17" s="28" customFormat="1" ht="12.75" x14ac:dyDescent="0.2">
      <c r="B96" s="31"/>
      <c r="L96" s="29"/>
      <c r="P96" s="63"/>
    </row>
    <row r="97" spans="1:17" s="47" customFormat="1" ht="12.75" x14ac:dyDescent="0.2">
      <c r="A97" s="40" t="s">
        <v>156</v>
      </c>
      <c r="B97" s="67"/>
      <c r="C97" s="45"/>
      <c r="D97" s="45"/>
      <c r="E97" s="45"/>
      <c r="F97" s="45"/>
      <c r="G97" s="45"/>
      <c r="H97" s="45"/>
      <c r="I97" s="45"/>
      <c r="J97" s="45"/>
      <c r="K97" s="45"/>
      <c r="L97" s="68"/>
      <c r="M97" s="45"/>
      <c r="N97" s="45"/>
      <c r="O97" s="45"/>
      <c r="P97" s="45"/>
      <c r="Q97" s="45"/>
    </row>
    <row r="98" spans="1:17" s="28" customFormat="1" ht="12.75" x14ac:dyDescent="0.2">
      <c r="A98" s="48" t="s">
        <v>157</v>
      </c>
      <c r="B98" s="49">
        <v>804</v>
      </c>
      <c r="C98" s="49">
        <v>2</v>
      </c>
      <c r="D98" s="48" t="s">
        <v>158</v>
      </c>
      <c r="E98" s="49"/>
      <c r="F98" s="49"/>
      <c r="G98" s="49" t="s">
        <v>164</v>
      </c>
      <c r="H98" s="50">
        <v>83001.599999999991</v>
      </c>
      <c r="I98" s="50">
        <v>210957.6</v>
      </c>
      <c r="J98" s="51">
        <v>0.45803706526809174</v>
      </c>
      <c r="K98" s="52">
        <v>2385245536.8000002</v>
      </c>
      <c r="L98" s="53">
        <v>0.14448089016984542</v>
      </c>
      <c r="M98" s="52">
        <v>29663437.163236625</v>
      </c>
      <c r="N98" s="69">
        <f>L98*K98</f>
        <v>344622398.43051481</v>
      </c>
      <c r="O98" s="55">
        <f>N98/$N$99</f>
        <v>1</v>
      </c>
      <c r="P98" s="56">
        <f>ROUND(O98*($B$99+$B$100),0)</f>
        <v>20960892</v>
      </c>
      <c r="Q98" s="57">
        <f>+IF(P98&gt;M98,1,0)</f>
        <v>0</v>
      </c>
    </row>
    <row r="99" spans="1:17" s="58" customFormat="1" ht="12.75" x14ac:dyDescent="0.2">
      <c r="A99" s="26" t="s">
        <v>52</v>
      </c>
      <c r="B99" s="27">
        <f>D2</f>
        <v>20960892.221044157</v>
      </c>
      <c r="H99" s="73">
        <f>SUM(H94:H98)</f>
        <v>83001.599999999991</v>
      </c>
      <c r="L99" s="59"/>
      <c r="N99" s="60">
        <f>SUM(N98)</f>
        <v>344622398.43051481</v>
      </c>
      <c r="O99" s="74">
        <f>SUM(O98)</f>
        <v>1</v>
      </c>
      <c r="P99" s="75">
        <f>SUM(P98)</f>
        <v>20960892</v>
      </c>
    </row>
    <row r="100" spans="1:17" s="28" customFormat="1" ht="12.75" x14ac:dyDescent="0.2">
      <c r="A100" s="26" t="s">
        <v>53</v>
      </c>
      <c r="B100" s="71"/>
      <c r="L100" s="29"/>
      <c r="P100" s="63"/>
    </row>
  </sheetData>
  <conditionalFormatting sqref="N14:N22 N30:N41 N88:N92 N49:N80">
    <cfRule type="cellIs" dxfId="5" priority="6" operator="lessThan">
      <formula>0</formula>
    </cfRule>
  </conditionalFormatting>
  <conditionalFormatting sqref="Q14:Q22 Q30:Q41 Q88:Q92 Q49:Q80">
    <cfRule type="cellIs" dxfId="4" priority="5" operator="equal">
      <formula>1</formula>
    </cfRule>
  </conditionalFormatting>
  <conditionalFormatting sqref="N98">
    <cfRule type="cellIs" dxfId="3" priority="4" operator="lessThan">
      <formula>0</formula>
    </cfRule>
  </conditionalFormatting>
  <conditionalFormatting sqref="Q98">
    <cfRule type="cellIs" dxfId="2" priority="3" operator="equal">
      <formula>1</formula>
    </cfRule>
  </conditionalFormatting>
  <conditionalFormatting sqref="J98 J14:J22 J30:J41 J49:J80">
    <cfRule type="cellIs" dxfId="1" priority="2" operator="lessThan">
      <formula>0.01</formula>
    </cfRule>
  </conditionalFormatting>
  <conditionalFormatting sqref="J88:J92">
    <cfRule type="cellIs" dxfId="0" priority="1" operator="lessThan">
      <formula>0.01</formula>
    </cfRule>
  </conditionalFormatting>
  <pageMargins left="0.25" right="0.25" top="0.75" bottom="0.75" header="0.3" footer="0.3"/>
  <pageSetup scale="49" fitToHeight="0" orientation="landscape" r:id="rId1"/>
  <rowBreaks count="1" manualBreakCount="1">
    <brk id="47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489731C-15EB-4E0C-85F1-24A84A9E2A6C}"/>
</file>

<file path=customXml/itemProps2.xml><?xml version="1.0" encoding="utf-8"?>
<ds:datastoreItem xmlns:ds="http://schemas.openxmlformats.org/officeDocument/2006/customXml" ds:itemID="{04AB27EC-C617-460B-AB4D-E1E81FFDBF08}"/>
</file>

<file path=customXml/itemProps3.xml><?xml version="1.0" encoding="utf-8"?>
<ds:datastoreItem xmlns:ds="http://schemas.openxmlformats.org/officeDocument/2006/customXml" ds:itemID="{78419F23-0BF4-4E7B-AB42-5058F39D1F6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ALLOCATIONS</vt:lpstr>
      <vt:lpstr>ALLOCATIONS!Print_Titles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Kambra Reddick</dc:creator>
  <cp:lastModifiedBy>Kambra Reddick</cp:lastModifiedBy>
  <dcterms:created xsi:type="dcterms:W3CDTF">2021-12-02T21:28:13Z</dcterms:created>
  <dcterms:modified xsi:type="dcterms:W3CDTF">2021-12-14T16:57:42Z</dcterms:modified>
</cp:coreProperties>
</file>