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liverH/Desktop/Upload - Documents/"/>
    </mc:Choice>
  </mc:AlternateContent>
  <xr:revisionPtr revIDLastSave="0" documentId="13_ncr:1_{1732FB6C-5B68-3549-89D3-F2D86D8E2757}" xr6:coauthVersionLast="46" xr6:coauthVersionMax="46" xr10:uidLastSave="{00000000-0000-0000-0000-000000000000}"/>
  <workbookProtection workbookAlgorithmName="SHA-512" workbookHashValue="sMBX/c81z/7BF6G9Jv2qN/Rfy/+Iq0yhVRhuBnuEtnlhNglcJc+xGtQY5eDfolT2wxB9ftKYLuE30Pyykxn+nQ==" workbookSaltValue="gkSBVXENzO9LrFmk95kufw==" workbookSpinCount="100000" lockStructure="1"/>
  <bookViews>
    <workbookView xWindow="0" yWindow="500" windowWidth="23260" windowHeight="12580" tabRatio="839" firstSheet="1" activeTab="1" xr2:uid="{00000000-000D-0000-FFFF-FFFF00000000}"/>
  </bookViews>
  <sheets>
    <sheet name="Notes" sheetId="8" r:id="rId1"/>
    <sheet name="ALLOCATIONS" sheetId="3" r:id="rId2"/>
  </sheets>
  <externalReferences>
    <externalReference r:id="rId3"/>
    <externalReference r:id="rId4"/>
    <externalReference r:id="rId5"/>
  </externalReferences>
  <definedNames>
    <definedName name="__Tab2" localSheetId="1">#REF!</definedName>
    <definedName name="__Tab2">#REF!</definedName>
    <definedName name="_Fill" localSheetId="1" hidden="1">#REF!</definedName>
    <definedName name="_Fill" hidden="1">#REF!</definedName>
    <definedName name="_Key1" localSheetId="1" hidden="1">'[1]Hospital Facility Data'!#REF!</definedName>
    <definedName name="_Key1" hidden="1">'[1]Hospital Facility Data'!#REF!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Tab2" localSheetId="1">#REF!</definedName>
    <definedName name="_Tab2">#REF!</definedName>
    <definedName name="A" localSheetId="1">#REF!</definedName>
    <definedName name="A">#REF!</definedName>
    <definedName name="A_GME_wo_MC">[2]Hospital_Details!$A$158:$IV$158</definedName>
    <definedName name="AlphaList" localSheetId="1">#REF!</definedName>
    <definedName name="AlphaList">#REF!</definedName>
    <definedName name="B" localSheetId="1">#REF!</definedName>
    <definedName name="B">#REF!</definedName>
    <definedName name="B_GME_wo_MC">[2]Hospital_Details!$A$159:$IV$159</definedName>
    <definedName name="BaseLineMatrix" localSheetId="1">{1,2;3,4}</definedName>
    <definedName name="BaseLineMatrix">{1,2;3,4}</definedName>
    <definedName name="Bx" localSheetId="1">#REF!</definedName>
    <definedName name="Bx">#REF!</definedName>
    <definedName name="CCR_OUTPUT_SHOPP3" localSheetId="1">#REF!</definedName>
    <definedName name="CCR_OUTPUT_SHOPP3">#REF!</definedName>
    <definedName name="CCR_OUTPUT_SHOPP4" localSheetId="1">#REF!</definedName>
    <definedName name="CCR_OUTPUT_SHOPP4">#REF!</definedName>
    <definedName name="COMBO">#REF!</definedName>
    <definedName name="Cost_Add_Back">[2]Hospital_Details!$A$138:$IV$138</definedName>
    <definedName name="Cost_Red_Fact">[2]Hospital_Details!$A$137:$IV$137</definedName>
    <definedName name="cost_UPL_sfy11" localSheetId="1">#REF!</definedName>
    <definedName name="cost_UPL_sfy11">#REF!</definedName>
    <definedName name="Density_per_Discharge__Facility__Top_75_PCT__0_density_removed_" localSheetId="1">#REF!</definedName>
    <definedName name="Density_per_Discharge__Facility__Top_75_PCT__0_density_removed_">#REF!</definedName>
    <definedName name="EY_11">[2]Hospital_Details!$A$169:$IV$169</definedName>
    <definedName name="EY_11A">[2]Hospital_Details!$A$168:$IV$168</definedName>
    <definedName name="EY_18">[2]Hospital_Details!$A$172:$IV$172</definedName>
    <definedName name="EY_27">[2]Hospital_Details!$A$170:$IV$170</definedName>
    <definedName name="EY_29">[2]Hospital_Details!$A$171:$IV$171</definedName>
    <definedName name="F_1041">[2]Hospital_Details!$A$211:$IV$211</definedName>
    <definedName name="F_166">[2]Hospital_Details!$A$367:$IV$367</definedName>
    <definedName name="F_1818H1">[2]Hospital_Details!$A$312:$IV$312</definedName>
    <definedName name="F_1818H2">[2]Hospital_Details!$A$314:$IV$314</definedName>
    <definedName name="F_1818H3">[2]Hospital_Details!$A$315:$IV$315</definedName>
    <definedName name="F_1819AH1">[2]Hospital_Details!$A$318:$IV$318</definedName>
    <definedName name="F_1819AH2">[2]Hospital_Details!$A$319:$IV$319</definedName>
    <definedName name="F_1819AH3">[2]Hospital_Details!$A$320:$IV$320</definedName>
    <definedName name="F_1819H1">[2]Hospital_Details!$A$313:$IV$313</definedName>
    <definedName name="F_1820">[2]Hospital_Details!$A$300:$IV$300</definedName>
    <definedName name="F_1821">[2]Hospital_Details!$A$289:$IV$289</definedName>
    <definedName name="F_1826">[2]Hospital_Details!$A$26:$IV$26</definedName>
    <definedName name="F_1827" localSheetId="1">[2]Hospital_Details!#REF!</definedName>
    <definedName name="F_1827">[2]Hospital_Details!#REF!</definedName>
    <definedName name="F_1827x" localSheetId="1">[2]Hospital_Details!#REF!</definedName>
    <definedName name="F_1827x">[2]Hospital_Details!#REF!</definedName>
    <definedName name="F_1828">[2]Hospital_Details!$A$23:$IV$23</definedName>
    <definedName name="F_1833">[2]Hospital_Details!$A$22:$IV$22</definedName>
    <definedName name="F_1838">[2]Hospital_Details!$A$24:$IV$24</definedName>
    <definedName name="F_1838A">[2]Hospital_Details!$A$25:$IV$25</definedName>
    <definedName name="F_1854">[2]Hospital_Details!$A$64:$IV$64</definedName>
    <definedName name="F_1861">[2]Hospital_Details!$A$70:$IV$70</definedName>
    <definedName name="F_1861A">[2]Hospital_Details!$A$71:$IV$71</definedName>
    <definedName name="F_1875">[2]Hospital_Details!$A$65:$IV$65</definedName>
    <definedName name="F_1882">[2]Hospital_Details!$A$72:$IV$72</definedName>
    <definedName name="F_1882A">[2]Hospital_Details!$A$73:$IV$73</definedName>
    <definedName name="F_1896">[2]Hospital_Details!$A$66:$IV$66</definedName>
    <definedName name="F_1903">[2]Hospital_Details!$A$74:$IV$74</definedName>
    <definedName name="F_1903A">[2]Hospital_Details!$A$75:$IV$75</definedName>
    <definedName name="F_1912">[2]Hospital_Details!$A$61:$IV$61</definedName>
    <definedName name="F_1915">[2]Hospital_Details!$A$88:$IV$88</definedName>
    <definedName name="F_1917">[2]Hospital_Details!$A$62:$IV$62</definedName>
    <definedName name="F_1920">[2]Hospital_Details!$A$89:$IV$89</definedName>
    <definedName name="F_1922">[2]Hospital_Details!$A$63:$IV$63</definedName>
    <definedName name="F_1925">[2]Hospital_Details!$A$90:$IV$90</definedName>
    <definedName name="F_1946">[2]Hospital_Details!$A$187:$IV$187</definedName>
    <definedName name="F_1946x">[2]Hospital_Details!$A$188:$IV$188</definedName>
    <definedName name="F_1950">[2]Hospital_Details!$A$189:$IV$189</definedName>
    <definedName name="F_1950A">[2]Hospital_Details!$A$190:$IV$190</definedName>
    <definedName name="F_1962">[2]Hospital_Details!$A$204:$IV$204</definedName>
    <definedName name="F_1962x">[2]Hospital_Details!$A$205:$IV$205</definedName>
    <definedName name="F_1966">[2]Hospital_Details!$A$206:$IV$206</definedName>
    <definedName name="F_1966A">[2]Hospital_Details!$A$207:$IV$207</definedName>
    <definedName name="F_949">[2]Hospital_Details!$A$38:$IV$38</definedName>
    <definedName name="F_995">[2]Hospital_Details!$A$194:$IV$194</definedName>
    <definedName name="FORMULA_A">[2]Hospital_Details!$A$163:$IV$163</definedName>
    <definedName name="FORMULA_B">[2]Hospital_Details!$A$164:$IV$164</definedName>
    <definedName name="FORMULA_C">[2]Hospital_Details!$A$165:$IV$165</definedName>
    <definedName name="FORMULA_D">[2]Hospital_Details!$A$174:$IV$174</definedName>
    <definedName name="FORMULA_T">[2]Hospital_Details!$A$28:$IV$28</definedName>
    <definedName name="GME_COST">[2]Hospital_Details!$A$161:$IV$161</definedName>
    <definedName name="GME_GL">[2]Hospital_Details!$A$179:$IV$179</definedName>
    <definedName name="GME_MGN">[2]Hospital_Details!$A$181:$IV$181</definedName>
    <definedName name="GME_REV">[2]Hospital_Details!$A$153:$IV$153</definedName>
    <definedName name="H_109">[2]Hospital_Details!$A$220:$IV$220</definedName>
    <definedName name="H_110">[2]Hospital_Details!$A$221:$IV$221</definedName>
    <definedName name="H_111">[2]Hospital_Details!$A$222:$IV$222</definedName>
    <definedName name="H_133">[2]Hospital_Details!$A$167:$IV$167</definedName>
    <definedName name="H_134">[2]Hospital_Details!$A$175:$IV$175</definedName>
    <definedName name="H_135">[2]Hospital_Details!$A$176:$IV$176</definedName>
    <definedName name="H_136">[2]Hospital_Details!$A$155:$IV$155</definedName>
    <definedName name="H_137">[2]Hospital_Details!$A$156:$IV$156</definedName>
    <definedName name="H_170">[2]Hospital_Details!$A$247:$IV$247</definedName>
    <definedName name="H_171">[2]Hospital_Details!$A$248:$IV$248</definedName>
    <definedName name="H_172">[2]Hospital_Details!$A$249:$IV$249</definedName>
    <definedName name="H_173">[2]Hospital_Details!$A$239:$IV$239</definedName>
    <definedName name="H_174">[2]Hospital_Details!$A$240:$IV$240</definedName>
    <definedName name="H_180">[2]Hospital_Details!$A$369:$IV$369</definedName>
    <definedName name="H_183">[2]Hospital_Details!$A$118:$IV$118</definedName>
    <definedName name="H_187">[2]Hospital_Details!$A$177:$IV$177</definedName>
    <definedName name="H_190">[2]Hospital_Details!$A$241:$IV$241</definedName>
    <definedName name="H_219">[2]Hospital_Details!$A$258:$IV$258</definedName>
    <definedName name="H_236">[2]Hospital_Details!$A$328:$IV$328</definedName>
    <definedName name="H_236_A" localSheetId="1">[2]Hospital_Details!#REF!</definedName>
    <definedName name="H_236_A">[2]Hospital_Details!#REF!</definedName>
    <definedName name="H_237">[2]Hospital_Details!$A$242:$IV$242</definedName>
    <definedName name="H_238">[2]Hospital_Details!$A$243:$IV$243</definedName>
    <definedName name="H_33">[2]Hospital_Details!$A$134:$IV$134</definedName>
    <definedName name="H_331">[2]Hospital_Details!$A$115:$IV$115</definedName>
    <definedName name="H_332">[2]Hospital_Details!$A$123:$IV$123</definedName>
    <definedName name="H_333">[2]Hospital_Details!$A$130:$IV$130</definedName>
    <definedName name="H_336">[2]Hospital_Details!$A$67:$IV$67</definedName>
    <definedName name="H_337">[2]Hospital_Details!$A$68:$IV$68</definedName>
    <definedName name="H_338">[2]Hospital_Details!$A$69:$IV$69</definedName>
    <definedName name="H_36">[2]Hospital_Details!$A$135:$IV$135</definedName>
    <definedName name="H_47">[2]Hospital_Details!$A$226:$IV$226</definedName>
    <definedName name="H_48">[2]Hospital_Details!$A$227:$IV$227</definedName>
    <definedName name="H_51">[2]Hospital_Details!$A$111:$IV$111</definedName>
    <definedName name="H_52">[2]Hospital_Details!$A$112:$IV$112</definedName>
    <definedName name="H_53">[2]Hospital_Details!$A$113:$IV$113</definedName>
    <definedName name="H_532">[2]Hospital_Details!$A$259:$IV$259</definedName>
    <definedName name="H_553">[2]Hospital_Details!$A$116:$IV$116</definedName>
    <definedName name="H_554">[2]Hospital_Details!$A$124:$IV$124</definedName>
    <definedName name="H_555">[2]Hospital_Details!$A$131:$IV$131</definedName>
    <definedName name="H_556">[2]Hospital_Details!$A$117:$IV$117</definedName>
    <definedName name="H_557">[2]Hospital_Details!$A$125:$IV$125</definedName>
    <definedName name="H_558">[2]Hospital_Details!$A$132:$IV$132</definedName>
    <definedName name="H_559">[2]Hospital_Details!$A$76:$IV$76</definedName>
    <definedName name="H_56">[2]Hospital_Details!$A$114:$IV$114</definedName>
    <definedName name="H_560">[2]Hospital_Details!$A$79:$IV$79</definedName>
    <definedName name="H_561">[2]Hospital_Details!$A$82:$IV$82</definedName>
    <definedName name="H_562">[2]Hospital_Details!$A$85:$IV$85</definedName>
    <definedName name="H_563">[2]Hospital_Details!$A$77:$IV$77</definedName>
    <definedName name="H_564">[2]Hospital_Details!$A$80:$IV$80</definedName>
    <definedName name="H_565">[2]Hospital_Details!$A$83:$IV$83</definedName>
    <definedName name="H_566">[2]Hospital_Details!$A$86:$IV$86</definedName>
    <definedName name="H_567">[2]Hospital_Details!$A$78:$IV$78</definedName>
    <definedName name="H_568">[2]Hospital_Details!$A$81:$IV$81</definedName>
    <definedName name="H_569">[2]Hospital_Details!$A$84:$IV$84</definedName>
    <definedName name="H_57">[2]Hospital_Details!$A$119:$IV$119</definedName>
    <definedName name="H_570">[2]Hospital_Details!$A$87:$IV$87</definedName>
    <definedName name="H_58">[2]Hospital_Details!$A$120:$IV$120</definedName>
    <definedName name="H_580">[2]Hospital_Details!$A$133:$IV$133</definedName>
    <definedName name="H_581">[2]Hospital_Details!$A$157:$IV$157</definedName>
    <definedName name="H_59">[2]Hospital_Details!$A$121:$IV$121</definedName>
    <definedName name="H_60">[2]Hospital_Details!$A$122:$IV$122</definedName>
    <definedName name="H_61">[2]Hospital_Details!$A$126:$IV$126</definedName>
    <definedName name="H_62">[2]Hospital_Details!$A$127:$IV$127</definedName>
    <definedName name="H_626">[2]Hospital_Details!$A$32:$IV$32</definedName>
    <definedName name="H_627" localSheetId="1">[2]Hospital_Details!#REF!</definedName>
    <definedName name="H_627">[2]Hospital_Details!#REF!</definedName>
    <definedName name="H_628" localSheetId="1">[2]Hospital_Details!#REF!</definedName>
    <definedName name="H_628">[2]Hospital_Details!#REF!</definedName>
    <definedName name="H_63">[2]Hospital_Details!$A$128:$IV$128</definedName>
    <definedName name="H_64">[2]Hospital_Details!$A$129:$IV$129</definedName>
    <definedName name="H_65">[2]Hospital_Details!$A$39:$IV$39</definedName>
    <definedName name="H_66">[2]Hospital_Details!$A$40:$IV$40</definedName>
    <definedName name="H_67">[2]Hospital_Details!$A$41:$IV$41</definedName>
    <definedName name="H_68">[2]Hospital_Details!$A$42:$IV$42</definedName>
    <definedName name="H_805" localSheetId="1">[2]Hospital_Details!#REF!</definedName>
    <definedName name="H_805">[2]Hospital_Details!#REF!</definedName>
    <definedName name="H_806" localSheetId="1">[2]Hospital_Details!#REF!</definedName>
    <definedName name="H_806">[2]Hospital_Details!#REF!</definedName>
    <definedName name="H_83">[2]Hospital_Details!$A$368:$IV$368</definedName>
    <definedName name="H_93" localSheetId="1">[2]Hospital_Details!#REF!</definedName>
    <definedName name="H_93">[2]Hospital_Details!#REF!</definedName>
    <definedName name="HHA_COST">[2]Hospital_Details!$A$245:$IV$245</definedName>
    <definedName name="HHA_GL">[2]Hospital_Details!$A$251:$IV$251</definedName>
    <definedName name="HHA_REV">[2]Hospital_Details!$A$234:$IV$234</definedName>
    <definedName name="HospName" localSheetId="1">#REF!</definedName>
    <definedName name="HospName">#REF!</definedName>
    <definedName name="HospNum" localSheetId="1">#REF!</definedName>
    <definedName name="HospNum">#REF!</definedName>
    <definedName name="HTML_CodePage" hidden="1">1252</definedName>
    <definedName name="HTML_Control" localSheetId="1" hidden="1">{"'data dictionary'!$A$1:$C$26"}</definedName>
    <definedName name="HTML_Control" hidden="1">{"'data dictionary'!$A$1:$C$26"}</definedName>
    <definedName name="HTML_Description" hidden="1">""</definedName>
    <definedName name="HTML_Email" hidden="1">""</definedName>
    <definedName name="HTML_Header" hidden="1">"data dictionary"</definedName>
    <definedName name="HTML_LastUpdate" hidden="1">"09/28/2000"</definedName>
    <definedName name="HTML_LineAfter" hidden="1">FALSE</definedName>
    <definedName name="HTML_LineBefore" hidden="1">FALSE</definedName>
    <definedName name="HTML_Name" hidden="1">"HCFA Software Control"</definedName>
    <definedName name="HTML_OBDlg2" hidden="1">TRUE</definedName>
    <definedName name="HTML_OBDlg4" hidden="1">TRUE</definedName>
    <definedName name="HTML_OS" hidden="1">0</definedName>
    <definedName name="HTML_PathFile" hidden="1">"d:\Data\MyFiles\MyHTML.htm"</definedName>
    <definedName name="HTML_Title" hidden="1">"data"</definedName>
    <definedName name="IME_ADJ_32">[2]Hospital_Details!$B$302</definedName>
    <definedName name="IME_FFS">[2]Hospital_Details!$A$301:$IV$301</definedName>
    <definedName name="INLIER_SIM_MC_PMTS">[2]Hospital_Details!$A$306:$IV$306</definedName>
    <definedName name="INP_COST">[2]Hospital_Details!$A$35:$IV$35</definedName>
    <definedName name="INP_GL">[2]Hospital_Details!$A$50:$IV$50</definedName>
    <definedName name="INP_GL_NODSH">[2]Hospital_Details!$A$291:$IV$291</definedName>
    <definedName name="INP_GL_NODSH_IME2.7">[2]Hospital_Details!$A$331:$IV$331</definedName>
    <definedName name="INP_GL_NODSH_IME3.2">[2]Hospital_Details!$A$331:$IV$331</definedName>
    <definedName name="INP_REV">[2]Hospital_Details!$A$19:$IV$19</definedName>
    <definedName name="INP_REV_NODSH">[2]Hospital_Details!$A$286:$IV$286</definedName>
    <definedName name="INP_REV_NODSH_IME2.7">[2]Hospital_Details!$A$296:$IV$296</definedName>
    <definedName name="INP_REV_NODSH_IME3.2">[2]Hospital_Details!$A$296:$IV$296</definedName>
    <definedName name="IRB">[2]Hospital_Details!$C$329</definedName>
    <definedName name="MCpct_103">[2]Hospital_Details!$A$323:$IV$323</definedName>
    <definedName name="MCpct_104">[2]Hospital_Details!$A$324:$IV$324</definedName>
    <definedName name="MCpct_105">[2]Hospital_Details!$A$325:$IV$325</definedName>
    <definedName name="MyName">"Ashton"</definedName>
    <definedName name="OkDataSet" localSheetId="1">#REF!</definedName>
    <definedName name="OkDataSet">#REF!</definedName>
    <definedName name="OKLAHOMA" localSheetId="1">#REF!</definedName>
    <definedName name="OKLAHOMA">#REF!</definedName>
    <definedName name="OUT_COST">[2]Hospital_Details!$A$109:$IV$109</definedName>
    <definedName name="OUT_GL">[2]Hospital_Details!$A$148:$IV$148</definedName>
    <definedName name="OUT_REV">[2]Hospital_Details!$A$55:$IV$55</definedName>
    <definedName name="PaymentDataSet" localSheetId="1">#REF!</definedName>
    <definedName name="PaymentDataSet">#REF!</definedName>
    <definedName name="Print_Area_1">#REF!</definedName>
    <definedName name="Print_Area_MI">'[3]table 2.5'!$B$4:$T$154</definedName>
    <definedName name="_xlnm.Print_Titles" localSheetId="1">ALLOCATIONS!$1:$12</definedName>
    <definedName name="PUBUSE" localSheetId="1">#REF!</definedName>
    <definedName name="PUBUSE">#REF!</definedName>
    <definedName name="q_sum_ex" localSheetId="1">#REF!</definedName>
    <definedName name="q_sum_ex">#REF!</definedName>
    <definedName name="second_version" localSheetId="1" hidden="1">{"'data dictionary'!$A$1:$C$26"}</definedName>
    <definedName name="second_version" hidden="1">{"'data dictionary'!$A$1:$C$26"}</definedName>
    <definedName name="shopp_ccr_20140618">#REF!</definedName>
    <definedName name="SIM_MC_PMTS">[2]Hospital_Details!$A$310:$IV$310</definedName>
    <definedName name="SNF_COST">[2]Hospital_Details!$A$224:$IV$224</definedName>
    <definedName name="SNF_GL">[2]Hospital_Details!$A$229:$IV$229</definedName>
    <definedName name="SNF_REV">[2]Hospital_Details!$A$218:$IV$218</definedName>
    <definedName name="SUB_I_COST">[2]Hospital_Details!$A$192:$IV$192</definedName>
    <definedName name="SUB_I_GL">[2]Hospital_Details!$A$196:$IV$196</definedName>
    <definedName name="SUB_I_REV">[2]Hospital_Details!$A$184:$IV$184</definedName>
    <definedName name="SUB_II_COST">[2]Hospital_Details!$A$209:$IV$209</definedName>
    <definedName name="SUB_II_GL">[2]Hospital_Details!$A$213:$IV$213</definedName>
    <definedName name="SUB_II_REV">[2]Hospital_Details!$A$201:$IV$201</definedName>
    <definedName name="SWING_COST">[2]Hospital_Details!$A$261:$IV$261</definedName>
    <definedName name="SWING_GL">[2]Hospital_Details!$A$281:$IV$281</definedName>
    <definedName name="SWING_MGN">[2]Hospital_Details!$A$283:$IV$283</definedName>
    <definedName name="SWING_REV">[2]Hospital_Details!$A$256:$IV$256</definedName>
    <definedName name="TABLE4J_FY07" localSheetId="1">#REF!</definedName>
    <definedName name="TABLE4J_FY07">#REF!</definedName>
    <definedName name="TaxDataSet" localSheetId="1">#REF!</definedName>
    <definedName name="TaxDataSet">#REF!</definedName>
    <definedName name="TOT_COST">[2]Hospital_Details!$A$14:$IV$14</definedName>
    <definedName name="TOT_GL">[2]Hospital_Details!$A$15:$IV$15</definedName>
    <definedName name="TOT_REV">[2]Hospital_Details!$A$13:$IV$13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3" l="1"/>
  <c r="B88" i="3" l="1"/>
  <c r="C6" i="3" l="1"/>
  <c r="B6" i="3"/>
  <c r="D6" i="3" s="1"/>
  <c r="B3" i="3"/>
  <c r="G3" i="3" s="1"/>
  <c r="D2" i="3" l="1"/>
  <c r="G2" i="3" l="1"/>
  <c r="D5" i="3"/>
  <c r="G5" i="3" s="1"/>
  <c r="B101" i="3"/>
  <c r="G6" i="3"/>
  <c r="N32" i="3" l="1"/>
  <c r="N64" i="3" l="1"/>
  <c r="N66" i="3"/>
  <c r="N83" i="3"/>
  <c r="N81" i="3"/>
  <c r="N80" i="3"/>
  <c r="N79" i="3"/>
  <c r="N78" i="3"/>
  <c r="N77" i="3"/>
  <c r="N100" i="3"/>
  <c r="N75" i="3"/>
  <c r="N74" i="3"/>
  <c r="N73" i="3"/>
  <c r="N72" i="3"/>
  <c r="N71" i="3"/>
  <c r="N69" i="3"/>
  <c r="N68" i="3"/>
  <c r="N67" i="3"/>
  <c r="N63" i="3"/>
  <c r="N62" i="3"/>
  <c r="N61" i="3"/>
  <c r="N59" i="3"/>
  <c r="N58" i="3"/>
  <c r="N56" i="3"/>
  <c r="N54" i="3"/>
  <c r="N52" i="3"/>
  <c r="N30" i="3"/>
  <c r="N82" i="3"/>
  <c r="N76" i="3"/>
  <c r="N70" i="3"/>
  <c r="N38" i="3"/>
  <c r="N57" i="3"/>
  <c r="N65" i="3"/>
  <c r="N55" i="3"/>
  <c r="N53" i="3"/>
  <c r="N51" i="3"/>
  <c r="N101" i="3" l="1"/>
  <c r="O100" i="3" s="1"/>
  <c r="O101" i="3" l="1"/>
  <c r="P100" i="3"/>
  <c r="N93" i="3" l="1"/>
  <c r="N94" i="3" l="1"/>
  <c r="N17" i="3" l="1"/>
  <c r="N22" i="3" l="1"/>
  <c r="N20" i="3" l="1"/>
  <c r="N14" i="3" l="1"/>
  <c r="N16" i="3" l="1"/>
  <c r="N21" i="3" l="1"/>
  <c r="N19" i="3" l="1"/>
  <c r="N91" i="3" l="1"/>
  <c r="N15" i="3"/>
  <c r="H95" i="3" l="1"/>
  <c r="H84" i="3" l="1"/>
  <c r="H23" i="3"/>
  <c r="B23" i="3" l="1"/>
  <c r="B25" i="3"/>
  <c r="N92" i="3"/>
  <c r="B46" i="3"/>
  <c r="B44" i="3"/>
  <c r="N60" i="3" l="1"/>
  <c r="N37" i="3" l="1"/>
  <c r="N42" i="3"/>
  <c r="N35" i="3"/>
  <c r="N33" i="3"/>
  <c r="N18" i="3"/>
  <c r="N41" i="3"/>
  <c r="N36" i="3"/>
  <c r="N31" i="3"/>
  <c r="H44" i="3"/>
  <c r="B9" i="3" s="1"/>
  <c r="N95" i="3" l="1"/>
  <c r="N34" i="3"/>
  <c r="N40" i="3"/>
  <c r="N39" i="3"/>
  <c r="N43" i="3"/>
  <c r="P101" i="3" l="1"/>
  <c r="O94" i="3"/>
  <c r="O93" i="3"/>
  <c r="O91" i="3"/>
  <c r="O92" i="3"/>
  <c r="N44" i="3"/>
  <c r="O32" i="3" s="1"/>
  <c r="N84" i="3"/>
  <c r="N23" i="3"/>
  <c r="Q100" i="3" l="1"/>
  <c r="O78" i="3"/>
  <c r="O55" i="3"/>
  <c r="O69" i="3"/>
  <c r="O56" i="3"/>
  <c r="O58" i="3"/>
  <c r="O66" i="3"/>
  <c r="O72" i="3"/>
  <c r="O62" i="3"/>
  <c r="O57" i="3"/>
  <c r="O70" i="3"/>
  <c r="O52" i="3"/>
  <c r="O64" i="3"/>
  <c r="O68" i="3"/>
  <c r="O83" i="3"/>
  <c r="O61" i="3"/>
  <c r="O81" i="3"/>
  <c r="O71" i="3"/>
  <c r="O54" i="3"/>
  <c r="O53" i="3"/>
  <c r="O51" i="3"/>
  <c r="O74" i="3"/>
  <c r="O75" i="3"/>
  <c r="O82" i="3"/>
  <c r="O77" i="3"/>
  <c r="O63" i="3"/>
  <c r="O79" i="3"/>
  <c r="O80" i="3"/>
  <c r="O73" i="3"/>
  <c r="O65" i="3"/>
  <c r="O67" i="3"/>
  <c r="O76" i="3"/>
  <c r="O59" i="3"/>
  <c r="O30" i="3"/>
  <c r="O38" i="3"/>
  <c r="O95" i="3"/>
  <c r="O60" i="3"/>
  <c r="O14" i="3"/>
  <c r="O21" i="3"/>
  <c r="O16" i="3"/>
  <c r="O15" i="3"/>
  <c r="O22" i="3"/>
  <c r="O17" i="3"/>
  <c r="O20" i="3"/>
  <c r="O19" i="3"/>
  <c r="O37" i="3"/>
  <c r="O36" i="3"/>
  <c r="O39" i="3"/>
  <c r="O34" i="3"/>
  <c r="O43" i="3"/>
  <c r="O42" i="3"/>
  <c r="O33" i="3"/>
  <c r="O35" i="3"/>
  <c r="O41" i="3"/>
  <c r="O40" i="3"/>
  <c r="O31" i="3"/>
  <c r="O44" i="3" l="1"/>
  <c r="B86" i="3" l="1"/>
  <c r="B84" i="3"/>
  <c r="B8" i="3" s="1"/>
  <c r="B24" i="3" l="1"/>
  <c r="B26" i="3" s="1"/>
  <c r="B10" i="3"/>
  <c r="B45" i="3" s="1"/>
  <c r="P22" i="3" l="1"/>
  <c r="Q22" i="3" s="1"/>
  <c r="P21" i="3"/>
  <c r="Q21" i="3" s="1"/>
  <c r="P16" i="3"/>
  <c r="Q16" i="3" s="1"/>
  <c r="P20" i="3"/>
  <c r="Q20" i="3" s="1"/>
  <c r="P17" i="3"/>
  <c r="Q17" i="3" s="1"/>
  <c r="P14" i="3"/>
  <c r="Q14" i="3" s="1"/>
  <c r="P15" i="3"/>
  <c r="Q15" i="3" s="1"/>
  <c r="P19" i="3"/>
  <c r="Q19" i="3" s="1"/>
  <c r="B47" i="3"/>
  <c r="P32" i="3" s="1"/>
  <c r="Q32" i="3" s="1"/>
  <c r="B85" i="3"/>
  <c r="B87" i="3" s="1"/>
  <c r="P82" i="3" l="1"/>
  <c r="Q82" i="3" s="1"/>
  <c r="P68" i="3"/>
  <c r="Q68" i="3" s="1"/>
  <c r="P80" i="3"/>
  <c r="Q80" i="3" s="1"/>
  <c r="P70" i="3"/>
  <c r="Q70" i="3" s="1"/>
  <c r="P61" i="3"/>
  <c r="Q61" i="3" s="1"/>
  <c r="P58" i="3"/>
  <c r="Q58" i="3" s="1"/>
  <c r="P53" i="3"/>
  <c r="Q53" i="3" s="1"/>
  <c r="P55" i="3"/>
  <c r="Q55" i="3" s="1"/>
  <c r="P72" i="3"/>
  <c r="Q72" i="3" s="1"/>
  <c r="P62" i="3"/>
  <c r="Q62" i="3" s="1"/>
  <c r="P52" i="3"/>
  <c r="Q52" i="3" s="1"/>
  <c r="P74" i="3"/>
  <c r="Q74" i="3" s="1"/>
  <c r="P67" i="3"/>
  <c r="Q67" i="3" s="1"/>
  <c r="P60" i="3"/>
  <c r="Q60" i="3" s="1"/>
  <c r="P63" i="3"/>
  <c r="Q63" i="3" s="1"/>
  <c r="P75" i="3"/>
  <c r="Q75" i="3" s="1"/>
  <c r="P73" i="3"/>
  <c r="Q73" i="3" s="1"/>
  <c r="P81" i="3"/>
  <c r="Q81" i="3" s="1"/>
  <c r="P71" i="3"/>
  <c r="Q71" i="3" s="1"/>
  <c r="P64" i="3"/>
  <c r="Q64" i="3" s="1"/>
  <c r="P66" i="3"/>
  <c r="Q66" i="3" s="1"/>
  <c r="P56" i="3"/>
  <c r="Q56" i="3" s="1"/>
  <c r="P78" i="3"/>
  <c r="Q78" i="3" s="1"/>
  <c r="P59" i="3"/>
  <c r="Q59" i="3" s="1"/>
  <c r="P54" i="3"/>
  <c r="P69" i="3"/>
  <c r="Q69" i="3" s="1"/>
  <c r="P83" i="3"/>
  <c r="Q83" i="3" s="1"/>
  <c r="P65" i="3"/>
  <c r="Q65" i="3" s="1"/>
  <c r="P57" i="3"/>
  <c r="Q57" i="3" s="1"/>
  <c r="P79" i="3"/>
  <c r="Q79" i="3" s="1"/>
  <c r="P77" i="3"/>
  <c r="Q77" i="3" s="1"/>
  <c r="P76" i="3"/>
  <c r="Q76" i="3" s="1"/>
  <c r="P51" i="3"/>
  <c r="Q51" i="3" s="1"/>
  <c r="P39" i="3"/>
  <c r="Q39" i="3" s="1"/>
  <c r="P40" i="3"/>
  <c r="Q40" i="3" s="1"/>
  <c r="P35" i="3"/>
  <c r="P34" i="3"/>
  <c r="Q34" i="3" s="1"/>
  <c r="P43" i="3"/>
  <c r="Q43" i="3" s="1"/>
  <c r="P30" i="3"/>
  <c r="Q30" i="3" s="1"/>
  <c r="P33" i="3"/>
  <c r="Q33" i="3" s="1"/>
  <c r="P36" i="3"/>
  <c r="Q36" i="3" s="1"/>
  <c r="P42" i="3"/>
  <c r="P37" i="3"/>
  <c r="Q37" i="3" s="1"/>
  <c r="P38" i="3"/>
  <c r="Q38" i="3" s="1"/>
  <c r="P31" i="3"/>
  <c r="Q31" i="3" s="1"/>
  <c r="P41" i="3"/>
  <c r="Q41" i="3" s="1"/>
  <c r="P44" i="3" l="1"/>
  <c r="Q54" i="3" l="1"/>
  <c r="Q42" i="3" l="1"/>
  <c r="B95" i="3"/>
  <c r="P92" i="3" l="1"/>
  <c r="P94" i="3"/>
  <c r="P93" i="3"/>
  <c r="P91" i="3"/>
  <c r="Q35" i="3"/>
  <c r="O84" i="3"/>
  <c r="C4" i="3" l="1"/>
  <c r="G4" i="3" s="1"/>
  <c r="P95" i="3"/>
  <c r="Q92" i="3"/>
  <c r="Q93" i="3"/>
  <c r="Q94" i="3"/>
  <c r="Q91" i="3"/>
  <c r="P84" i="3"/>
  <c r="O18" i="3" l="1"/>
  <c r="P18" i="3" s="1"/>
  <c r="O23" i="3" l="1"/>
  <c r="P23" i="3" l="1"/>
  <c r="Q1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st UPL_sfy11" type="6" refreshedVersion="2" background="1" saveData="1">
    <textPr codePage="65001" sourceFile="C:\Documents and Settings\morrisa\Desktop\cost UPL_sfy11.txt">
      <textFields count="20">
        <textField type="text"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cost UPL_sfy12" type="6" refreshedVersion="4" background="1" saveData="1">
    <textPr codePage="65001" sourceFile="C:\Documents and Settings\morrisa\Desktop\cost UPL_sfy12.txt">
      <textFields count="19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cost UPL_sfy15" type="6" refreshedVersion="4" background="1" saveData="1">
    <textPr codePage="65001" sourceFile="C:\Users\morrisa\Desktop\cost UPL_sfy15.txt">
      <textFields count="19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<sst xmlns="http://schemas.openxmlformats.org/spreadsheetml/2006/main" count="242" uniqueCount="228">
  <si>
    <t>PROVIDER NAME:</t>
  </si>
  <si>
    <t>INCLUDED IN THE DATA ON THIS FORM:</t>
  </si>
  <si>
    <t>MEDICARE PROVIDER NUMBER:</t>
  </si>
  <si>
    <t>CARL ALBERT COMM MHC</t>
  </si>
  <si>
    <t>ARBUCKLE MEM HSP</t>
  </si>
  <si>
    <t>BAILEY MEDICAL CENTER LLC</t>
  </si>
  <si>
    <t>CHOCTAW MEMORIAL HOSPITAL</t>
  </si>
  <si>
    <t>EASTERN OKLAHOMA MEDICAL CENTER</t>
  </si>
  <si>
    <t>GREAT PLAINS REGIONAL MEDICAL CENTER</t>
  </si>
  <si>
    <t>GRIFFIN MEMORIAL HOSPITAL</t>
  </si>
  <si>
    <t>HARMON MEM HSP</t>
  </si>
  <si>
    <t>HILLCREST MEDICAL CENTER</t>
  </si>
  <si>
    <t>INTEGRIS BAPTIST MEDICAL C</t>
  </si>
  <si>
    <t>INTEGRIS BASS MEM BAP</t>
  </si>
  <si>
    <t>INTEGRIS CANADIAN VALLEY HOSPITAL</t>
  </si>
  <si>
    <t>INTEGRIS GROVE HOSPITAL</t>
  </si>
  <si>
    <t>INTEGRIS HEALTH EDMOND, INC.</t>
  </si>
  <si>
    <t>INTEGRIS SOUTHWEST MEDICAL</t>
  </si>
  <si>
    <t>JACKSON CO MEM HSP</t>
  </si>
  <si>
    <t>JANE PHILLIPS EP HSP</t>
  </si>
  <si>
    <t>MCALESTER REGIONAL</t>
  </si>
  <si>
    <t>MCCURTAIN MEM HSP</t>
  </si>
  <si>
    <t>MERCY HEALTH CENTER</t>
  </si>
  <si>
    <t>MERCY HEALTH LOVE COUNTY</t>
  </si>
  <si>
    <t>MERCY HOSPITAL LOGAN COUNTY</t>
  </si>
  <si>
    <t>NORMAN REGIONAL HOSPITAL</t>
  </si>
  <si>
    <t>NORTHWEST CENTER FOR BEHAVIORAL HEALTH</t>
  </si>
  <si>
    <t>SAINT FRANCIS HOSPITAL</t>
  </si>
  <si>
    <t>SAINT FRANCIS HOSPITAL SOUTH</t>
  </si>
  <si>
    <t>ST JOHN MED CTR</t>
  </si>
  <si>
    <t>ST JOHN OWASSO</t>
  </si>
  <si>
    <t>ST MARY'S REGIONAL CTR</t>
  </si>
  <si>
    <t>WEATHERFORD HOSPITAL AUTHORITY</t>
  </si>
  <si>
    <t>100700030A</t>
  </si>
  <si>
    <t>100700790A</t>
  </si>
  <si>
    <t>200102450A</t>
  </si>
  <si>
    <t>100700720A</t>
  </si>
  <si>
    <t>100774650D</t>
  </si>
  <si>
    <t>100749570S</t>
  </si>
  <si>
    <t>200044190A</t>
  </si>
  <si>
    <t>100700120A</t>
  </si>
  <si>
    <t>100700730A</t>
  </si>
  <si>
    <t>100699410A</t>
  </si>
  <si>
    <t>100700780B</t>
  </si>
  <si>
    <t>200226190A</t>
  </si>
  <si>
    <t>100806400C</t>
  </si>
  <si>
    <t>100699440A</t>
  </si>
  <si>
    <t>100699500A</t>
  </si>
  <si>
    <t>100700610A</t>
  </si>
  <si>
    <t>100699700A</t>
  </si>
  <si>
    <t>200405550A</t>
  </si>
  <si>
    <t>100700200A</t>
  </si>
  <si>
    <t>100699350A</t>
  </si>
  <si>
    <t>100699490A</t>
  </si>
  <si>
    <t>100745350B</t>
  </si>
  <si>
    <t>100710530D</t>
  </si>
  <si>
    <t>100700920A</t>
  </si>
  <si>
    <t>100699390A</t>
  </si>
  <si>
    <t>100699960A</t>
  </si>
  <si>
    <t>200425410C</t>
  </si>
  <si>
    <t>100262320C</t>
  </si>
  <si>
    <t>100700690A</t>
  </si>
  <si>
    <t>200242900A</t>
  </si>
  <si>
    <t>100699420A</t>
  </si>
  <si>
    <t>100699570A</t>
  </si>
  <si>
    <t>200031310A</t>
  </si>
  <si>
    <t>100699540A</t>
  </si>
  <si>
    <t>100699400A</t>
  </si>
  <si>
    <t>200106410A</t>
  </si>
  <si>
    <t>100690020A</t>
  </si>
  <si>
    <t>100700680A</t>
  </si>
  <si>
    <t>100740840B</t>
  </si>
  <si>
    <t>100699870E</t>
  </si>
  <si>
    <t>J D MCCARTY C P CTR</t>
  </si>
  <si>
    <t>100700670A</t>
  </si>
  <si>
    <t>DUNCAN REGIONAL HOSPITAL</t>
  </si>
  <si>
    <t>MERCY HOSPITAL ARDMORE</t>
  </si>
  <si>
    <t>200435950A</t>
  </si>
  <si>
    <t>200439230A</t>
  </si>
  <si>
    <t>200509290A</t>
  </si>
  <si>
    <t>200490030A</t>
  </si>
  <si>
    <t>200521810B</t>
  </si>
  <si>
    <t>AHS SOUTHCREST HOSPITAL, LLC</t>
  </si>
  <si>
    <t>MERCY HOSPITAL ADA, INC.</t>
  </si>
  <si>
    <t>MERCY HOSPITAL HEALDTON INC</t>
  </si>
  <si>
    <t>MERCY HOSPITAL KINGFISHER, INC</t>
  </si>
  <si>
    <t>MERCY HOSPITAL WATONGA INC</t>
  </si>
  <si>
    <t>ST ANTHONY HSP</t>
  </si>
  <si>
    <t>MERCY HOSPITAL TISHOMINGO</t>
  </si>
  <si>
    <t>200318440B</t>
  </si>
  <si>
    <t>HENRYETTA MEDICAL CENTER</t>
  </si>
  <si>
    <t>WOODWARD HEALTH SYSTEM LLC</t>
  </si>
  <si>
    <t>200019120A</t>
  </si>
  <si>
    <t>CLINTON HMA LLC</t>
  </si>
  <si>
    <t>100700010G</t>
  </si>
  <si>
    <t>SEMINOLE HMA LLC</t>
  </si>
  <si>
    <t>200196450C</t>
  </si>
  <si>
    <t>100696610B</t>
  </si>
  <si>
    <t>100700490A</t>
  </si>
  <si>
    <t>200045700C</t>
  </si>
  <si>
    <t>CCR</t>
  </si>
  <si>
    <t>200044210A</t>
  </si>
  <si>
    <t>IMD</t>
  </si>
  <si>
    <t>Private &amp; Community Hospitals</t>
  </si>
  <si>
    <t>IMD (DMH Pays State Share)</t>
  </si>
  <si>
    <t>TOTAL</t>
  </si>
  <si>
    <t>DSH Allocation</t>
  </si>
  <si>
    <t>Total Bed for Private and Community Hospitals</t>
  </si>
  <si>
    <t>Total Medicaid Inpatient Days for All Private and Community Hospitals</t>
  </si>
  <si>
    <t>Total Medicaid Inpatient Days for Private and Community Hospitals with &lt; 300 Beds</t>
  </si>
  <si>
    <t>Licensed Beds</t>
  </si>
  <si>
    <t>OB / GYN</t>
  </si>
  <si>
    <t>OKLAHOMA MEDICAID PROVIDER NUMBER(S)</t>
  </si>
  <si>
    <t>1.1    Medicaid Inpatient Days</t>
  </si>
  <si>
    <t>1.4    Total Inpatient Days</t>
  </si>
  <si>
    <t>1.5    Medicaid Inpatient Utilization</t>
  </si>
  <si>
    <t>3.8   Total Indigent Care</t>
  </si>
  <si>
    <t>DSH UPL</t>
  </si>
  <si>
    <t>CCR x Hospital Indigent Care = Indigent Care Cost</t>
  </si>
  <si>
    <t>Formula:  Hospital Indigent Care Amount Divided by Sum Total of all Hospital Indigent Care</t>
  </si>
  <si>
    <t xml:space="preserve"> NEW DSH ALLOCATION</t>
  </si>
  <si>
    <t>EXCEEDS UPL</t>
  </si>
  <si>
    <t>Group = Beds &gt; 300</t>
  </si>
  <si>
    <t>Subtotal Beds for Hospitals &gt; than 300 Beds</t>
  </si>
  <si>
    <t>Percent of Total Medicaid Days for Private &amp; Community Hospitals</t>
  </si>
  <si>
    <t>Count of Hospitals</t>
  </si>
  <si>
    <t>DSH Allocation Allowed</t>
  </si>
  <si>
    <t>Recycled Amount</t>
  </si>
  <si>
    <t>Group = Beds &gt; 100  &lt; 300</t>
  </si>
  <si>
    <t>Subtotal Beds for Hospitals &gt;= 100 &lt; 300 Beds</t>
  </si>
  <si>
    <t>Percent of Total Medicaid Days for Private &amp; Community Hospitals with &lt; 300 Beds</t>
  </si>
  <si>
    <t>Group = Beds &lt; 100</t>
  </si>
  <si>
    <t>Subtotal Beds for Hospitals &lt; 100 Beds</t>
  </si>
  <si>
    <t>SEILING MUNICIPAL HOSPITAL</t>
  </si>
  <si>
    <t>100700450A</t>
  </si>
  <si>
    <t>Version 1</t>
  </si>
  <si>
    <t>Notes</t>
  </si>
  <si>
    <t xml:space="preserve"> </t>
  </si>
  <si>
    <t>ALLIANCEHEALTH DURANT</t>
  </si>
  <si>
    <t>COMANCHE CO MEM HSP</t>
  </si>
  <si>
    <t>HILLCREST HOSPITAL CLAREMORE</t>
  </si>
  <si>
    <t>HILLCREST HOSPITAL CUSHING</t>
  </si>
  <si>
    <t>INTEGRIS MIAMI HOSPITAL</t>
  </si>
  <si>
    <t>KAY COUNTY OKLAHOMA HOSPITAL</t>
  </si>
  <si>
    <t>LAKESIDE WOMENS CENTER OF</t>
  </si>
  <si>
    <t>MARY HURLEY HOSPITAL</t>
  </si>
  <si>
    <t>MEMORIAL HOSPITAL</t>
  </si>
  <si>
    <t>MIDWEST REGIONAL MEDICAL</t>
  </si>
  <si>
    <t>200700900A</t>
  </si>
  <si>
    <t>37-0218</t>
  </si>
  <si>
    <t>37-0026</t>
  </si>
  <si>
    <t>37-0236</t>
  </si>
  <si>
    <t>37-0199</t>
  </si>
  <si>
    <t>37-0106</t>
  </si>
  <si>
    <t>37-0211</t>
  </si>
  <si>
    <t>37-0016</t>
  </si>
  <si>
    <t>37-0113</t>
  </si>
  <si>
    <t>37-0004</t>
  </si>
  <si>
    <t>37-0149</t>
  </si>
  <si>
    <t>37-1306</t>
  </si>
  <si>
    <t>37-0013</t>
  </si>
  <si>
    <t>37-1304</t>
  </si>
  <si>
    <t>37-1302</t>
  </si>
  <si>
    <t>37-0020</t>
  </si>
  <si>
    <t>37-0047</t>
  </si>
  <si>
    <t>37-1310</t>
  </si>
  <si>
    <t>37-1317</t>
  </si>
  <si>
    <t>37-0023</t>
  </si>
  <si>
    <t>37-0018</t>
  </si>
  <si>
    <t>37-4001</t>
  </si>
  <si>
    <t>37-0037</t>
  </si>
  <si>
    <t>37-1323</t>
  </si>
  <si>
    <t>37-0008</t>
  </si>
  <si>
    <t>37-4000</t>
  </si>
  <si>
    <t>37-4006</t>
  </si>
  <si>
    <t>37-4008</t>
  </si>
  <si>
    <t>37-0034</t>
  </si>
  <si>
    <t>37-1319</t>
  </si>
  <si>
    <t>37-330</t>
  </si>
  <si>
    <t>37-0078</t>
  </si>
  <si>
    <t>37-0178</t>
  </si>
  <si>
    <t>37-0089</t>
  </si>
  <si>
    <t>NORTHEASTERN HEALTH SYSTEM</t>
  </si>
  <si>
    <t>100700660B</t>
  </si>
  <si>
    <t>100700640C</t>
  </si>
  <si>
    <t>100704080B</t>
  </si>
  <si>
    <t>100690030B</t>
  </si>
  <si>
    <t>Version 2</t>
  </si>
  <si>
    <t>JIM TALIAFERRO MHC</t>
  </si>
  <si>
    <t>OKLAHOMA STATE UNIVERSITY MEDICAL TRUST</t>
  </si>
  <si>
    <t>OU MEDICINE</t>
  </si>
  <si>
    <t>SAINT FRANCIS HOSPITAL MUSKOGEE INC</t>
  </si>
  <si>
    <t>ST ANTHONY SHAWNEE HOSPITAL</t>
  </si>
  <si>
    <t>200752850A</t>
  </si>
  <si>
    <t>37-0019</t>
  </si>
  <si>
    <t>37-0227</t>
  </si>
  <si>
    <t>37-1328</t>
  </si>
  <si>
    <t>37-0228</t>
  </si>
  <si>
    <t>37-0039</t>
  </si>
  <si>
    <t>37-0099</t>
  </si>
  <si>
    <t>37-0183</t>
  </si>
  <si>
    <t>37-0202</t>
  </si>
  <si>
    <t>37-1332</t>
  </si>
  <si>
    <t>Removed Bethany Cedar Ridge from IMD Pool.</t>
  </si>
  <si>
    <t>37-0093</t>
  </si>
  <si>
    <t>37-0091 &amp; 37-T091</t>
  </si>
  <si>
    <t>37-0025 &amp; 37-S025 &amp; 37-T025</t>
  </si>
  <si>
    <t>37-1337</t>
  </si>
  <si>
    <t>37-0114</t>
  </si>
  <si>
    <t>37-0014</t>
  </si>
  <si>
    <t>37-0006</t>
  </si>
  <si>
    <t>37-0229</t>
  </si>
  <si>
    <t>37-0100</t>
  </si>
  <si>
    <t>37-0001, 37-T001</t>
  </si>
  <si>
    <t>37-0029</t>
  </si>
  <si>
    <t>37-0022</t>
  </si>
  <si>
    <t>37-1342</t>
  </si>
  <si>
    <t>37-0002</t>
  </si>
  <si>
    <t>37-1338</t>
  </si>
  <si>
    <t>OHCA State Share @ 33.98%</t>
  </si>
  <si>
    <t>DMH State Share @ 33.98%</t>
  </si>
  <si>
    <t>Federal Share @ 66.02%</t>
  </si>
  <si>
    <t>37-0028, 37-0032</t>
  </si>
  <si>
    <t>Federal Fiscal Year 2020 DSH</t>
  </si>
  <si>
    <t>37-0056</t>
  </si>
  <si>
    <t>Public</t>
  </si>
  <si>
    <t>OU State Share @ 33.98%</t>
  </si>
  <si>
    <t>Public (OU Pays State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</si>
</sst>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_(&quot;$&quot;* #,##0_);_(&quot;$&quot;* \(#,##0\);_(&quot;$&quot;* &quot;-&quot;??_);_(@_)"/>
    <numFmt numFmtId="167" formatCode="_(* #,##0.0000_);_(* \(#,##0.0000\);_(* &quot;-&quot;??_);_(@_)"/>
  </numFmts>
  <fonts count="4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i/>
      <sz val="16"/>
      <name val="Helv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67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22" fillId="0" borderId="0" applyFont="0" applyFill="0" applyBorder="0" applyAlignment="0" applyProtection="0"/>
    <xf numFmtId="0" fontId="22" fillId="0" borderId="0"/>
    <xf numFmtId="0" fontId="19" fillId="0" borderId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43" fontId="27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0" fontId="28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31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9" fillId="0" borderId="0"/>
    <xf numFmtId="0" fontId="29" fillId="0" borderId="0"/>
    <xf numFmtId="0" fontId="17" fillId="3" borderId="3" applyNumberFormat="0" applyFont="0" applyAlignment="0" applyProtection="0"/>
    <xf numFmtId="9" fontId="29" fillId="0" borderId="0" applyFont="0" applyFill="0" applyBorder="0" applyAlignment="0" applyProtection="0"/>
    <xf numFmtId="0" fontId="29" fillId="0" borderId="0"/>
    <xf numFmtId="0" fontId="16" fillId="0" borderId="0"/>
    <xf numFmtId="43" fontId="16" fillId="0" borderId="0" applyFont="0" applyFill="0" applyBorder="0" applyAlignment="0" applyProtection="0"/>
    <xf numFmtId="0" fontId="18" fillId="0" borderId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28" fillId="0" borderId="0"/>
    <xf numFmtId="0" fontId="15" fillId="0" borderId="0"/>
    <xf numFmtId="0" fontId="15" fillId="3" borderId="3" applyNumberFormat="0" applyFont="0" applyAlignment="0" applyProtection="0"/>
    <xf numFmtId="0" fontId="15" fillId="3" borderId="3" applyNumberFormat="0" applyFont="0" applyAlignment="0" applyProtection="0"/>
    <xf numFmtId="0" fontId="15" fillId="3" borderId="3" applyNumberFormat="0" applyFont="0" applyAlignment="0" applyProtection="0"/>
    <xf numFmtId="44" fontId="29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3" borderId="3" applyNumberFormat="0" applyFont="0" applyAlignment="0" applyProtection="0"/>
    <xf numFmtId="0" fontId="14" fillId="3" borderId="3" applyNumberFormat="0" applyFont="0" applyAlignment="0" applyProtection="0"/>
    <xf numFmtId="0" fontId="14" fillId="3" borderId="3" applyNumberFormat="0" applyFont="0" applyAlignment="0" applyProtection="0"/>
    <xf numFmtId="0" fontId="14" fillId="3" borderId="3" applyNumberFormat="0" applyFont="0" applyAlignment="0" applyProtection="0"/>
    <xf numFmtId="9" fontId="29" fillId="0" borderId="0" applyFont="0" applyFill="0" applyBorder="0" applyAlignment="0" applyProtection="0"/>
    <xf numFmtId="0" fontId="14" fillId="0" borderId="0"/>
    <xf numFmtId="0" fontId="13" fillId="0" borderId="0"/>
    <xf numFmtId="43" fontId="12" fillId="0" borderId="0" applyFont="0" applyFill="0" applyBorder="0" applyAlignment="0" applyProtection="0"/>
    <xf numFmtId="0" fontId="12" fillId="0" borderId="0"/>
    <xf numFmtId="9" fontId="19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3" borderId="3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0" borderId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1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4" fontId="1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3" borderId="3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0" borderId="0"/>
    <xf numFmtId="0" fontId="11" fillId="0" borderId="0"/>
    <xf numFmtId="0" fontId="11" fillId="3" borderId="3" applyNumberFormat="0" applyFont="0" applyAlignment="0" applyProtection="0"/>
    <xf numFmtId="0" fontId="11" fillId="3" borderId="3" applyNumberFormat="0" applyFont="0" applyAlignment="0" applyProtection="0"/>
    <xf numFmtId="0" fontId="11" fillId="3" borderId="3" applyNumberFormat="0" applyFont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3" applyNumberFormat="0" applyFont="0" applyAlignment="0" applyProtection="0"/>
    <xf numFmtId="0" fontId="11" fillId="3" borderId="3" applyNumberFormat="0" applyFont="0" applyAlignment="0" applyProtection="0"/>
    <xf numFmtId="0" fontId="11" fillId="3" borderId="3" applyNumberFormat="0" applyFont="0" applyAlignment="0" applyProtection="0"/>
    <xf numFmtId="0" fontId="11" fillId="3" borderId="3" applyNumberFormat="0" applyFont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3" borderId="3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0" borderId="0"/>
    <xf numFmtId="0" fontId="11" fillId="0" borderId="0"/>
    <xf numFmtId="0" fontId="11" fillId="3" borderId="3" applyNumberFormat="0" applyFont="0" applyAlignment="0" applyProtection="0"/>
    <xf numFmtId="0" fontId="11" fillId="3" borderId="3" applyNumberFormat="0" applyFont="0" applyAlignment="0" applyProtection="0"/>
    <xf numFmtId="0" fontId="11" fillId="3" borderId="3" applyNumberFormat="0" applyFont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0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4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3" borderId="3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0" borderId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3" borderId="3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0" borderId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3" borderId="3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0" borderId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3" borderId="3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0" borderId="0"/>
    <xf numFmtId="0" fontId="10" fillId="0" borderId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3" borderId="3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" borderId="3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0" fontId="9" fillId="0" borderId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3" borderId="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" borderId="3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0" borderId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3" borderId="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" borderId="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0" borderId="0"/>
    <xf numFmtId="0" fontId="5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" borderId="3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" borderId="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9" fillId="0" borderId="0"/>
    <xf numFmtId="44" fontId="1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</cellStyleXfs>
  <cellXfs count="89">
    <xf numFmtId="0" fontId="0" fillId="0" borderId="0" xfId="0"/>
    <xf numFmtId="0" fontId="23" fillId="0" borderId="0" xfId="0" applyFont="1"/>
    <xf numFmtId="0" fontId="23" fillId="2" borderId="0" xfId="0" applyFont="1" applyFill="1"/>
    <xf numFmtId="0" fontId="23" fillId="0" borderId="0" xfId="0" applyFont="1" applyFill="1"/>
    <xf numFmtId="0" fontId="34" fillId="0" borderId="0" xfId="0" applyFont="1"/>
    <xf numFmtId="0" fontId="37" fillId="2" borderId="1" xfId="0" applyFont="1" applyFill="1" applyBorder="1"/>
    <xf numFmtId="0" fontId="34" fillId="0" borderId="0" xfId="0" applyFont="1" applyFill="1"/>
    <xf numFmtId="0" fontId="36" fillId="0" borderId="0" xfId="0" applyFont="1"/>
    <xf numFmtId="0" fontId="35" fillId="2" borderId="1" xfId="0" applyFont="1" applyFill="1" applyBorder="1"/>
    <xf numFmtId="0" fontId="38" fillId="2" borderId="4" xfId="1" applyNumberFormat="1" applyFont="1" applyFill="1" applyBorder="1" applyAlignment="1">
      <alignment horizontal="center" vertical="center"/>
    </xf>
    <xf numFmtId="164" fontId="32" fillId="0" borderId="5" xfId="1" applyNumberFormat="1" applyFont="1" applyFill="1" applyBorder="1" applyAlignment="1">
      <alignment horizontal="right" wrapText="1"/>
    </xf>
    <xf numFmtId="0" fontId="32" fillId="0" borderId="6" xfId="1" applyNumberFormat="1" applyFont="1" applyFill="1" applyBorder="1" applyAlignment="1">
      <alignment horizontal="right" wrapText="1"/>
    </xf>
    <xf numFmtId="0" fontId="32" fillId="0" borderId="7" xfId="1" applyNumberFormat="1" applyFont="1" applyFill="1" applyBorder="1" applyAlignment="1">
      <alignment horizontal="right" wrapText="1"/>
    </xf>
    <xf numFmtId="0" fontId="39" fillId="0" borderId="0" xfId="1" applyNumberFormat="1" applyFont="1" applyFill="1" applyBorder="1" applyAlignment="1">
      <alignment horizontal="right" wrapText="1"/>
    </xf>
    <xf numFmtId="167" fontId="23" fillId="0" borderId="0" xfId="1" applyNumberFormat="1" applyFont="1"/>
    <xf numFmtId="0" fontId="32" fillId="0" borderId="8" xfId="1" applyNumberFormat="1" applyFont="1" applyFill="1" applyBorder="1" applyAlignment="1">
      <alignment horizontal="right"/>
    </xf>
    <xf numFmtId="43" fontId="23" fillId="0" borderId="0" xfId="1" applyFont="1" applyBorder="1"/>
    <xf numFmtId="0" fontId="32" fillId="0" borderId="10" xfId="1" applyNumberFormat="1" applyFont="1" applyFill="1" applyBorder="1" applyAlignment="1">
      <alignment horizontal="right"/>
    </xf>
    <xf numFmtId="43" fontId="23" fillId="0" borderId="0" xfId="1" applyFont="1" applyFill="1" applyBorder="1"/>
    <xf numFmtId="0" fontId="32" fillId="0" borderId="11" xfId="1" applyNumberFormat="1" applyFont="1" applyFill="1" applyBorder="1" applyAlignment="1">
      <alignment horizontal="right"/>
    </xf>
    <xf numFmtId="164" fontId="23" fillId="0" borderId="0" xfId="1" applyNumberFormat="1" applyFont="1"/>
    <xf numFmtId="43" fontId="23" fillId="0" borderId="0" xfId="0" applyNumberFormat="1" applyFont="1"/>
    <xf numFmtId="0" fontId="32" fillId="0" borderId="0" xfId="1" applyNumberFormat="1" applyFont="1" applyFill="1" applyBorder="1" applyAlignment="1">
      <alignment horizontal="left"/>
    </xf>
    <xf numFmtId="164" fontId="36" fillId="0" borderId="0" xfId="1" applyNumberFormat="1" applyFont="1"/>
    <xf numFmtId="167" fontId="34" fillId="0" borderId="0" xfId="1" applyNumberFormat="1" applyFont="1"/>
    <xf numFmtId="164" fontId="34" fillId="0" borderId="0" xfId="1" applyNumberFormat="1" applyFont="1"/>
    <xf numFmtId="0" fontId="32" fillId="16" borderId="1" xfId="0" applyFont="1" applyFill="1" applyBorder="1" applyAlignment="1">
      <alignment wrapText="1"/>
    </xf>
    <xf numFmtId="164" fontId="32" fillId="16" borderId="1" xfId="1" applyNumberFormat="1" applyFont="1" applyFill="1" applyBorder="1" applyAlignment="1">
      <alignment horizontal="center" wrapText="1"/>
    </xf>
    <xf numFmtId="0" fontId="32" fillId="16" borderId="1" xfId="0" applyFont="1" applyFill="1" applyBorder="1" applyAlignment="1">
      <alignment horizontal="center" wrapText="1"/>
    </xf>
    <xf numFmtId="164" fontId="32" fillId="16" borderId="1" xfId="1" applyNumberFormat="1" applyFont="1" applyFill="1" applyBorder="1" applyAlignment="1">
      <alignment horizontal="left" wrapText="1"/>
    </xf>
    <xf numFmtId="164" fontId="32" fillId="16" borderId="1" xfId="1" applyNumberFormat="1" applyFont="1" applyFill="1" applyBorder="1" applyAlignment="1">
      <alignment wrapText="1"/>
    </xf>
    <xf numFmtId="9" fontId="32" fillId="16" borderId="1" xfId="2" applyFont="1" applyFill="1" applyBorder="1" applyAlignment="1">
      <alignment wrapText="1"/>
    </xf>
    <xf numFmtId="167" fontId="32" fillId="16" borderId="1" xfId="1" applyNumberFormat="1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164" fontId="37" fillId="2" borderId="1" xfId="1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167" fontId="37" fillId="2" borderId="1" xfId="1" applyNumberFormat="1" applyFont="1" applyFill="1" applyBorder="1" applyAlignment="1">
      <alignment horizontal="center"/>
    </xf>
    <xf numFmtId="0" fontId="37" fillId="2" borderId="1" xfId="0" quotePrefix="1" applyFont="1" applyFill="1" applyBorder="1" applyAlignment="1">
      <alignment horizontal="center"/>
    </xf>
    <xf numFmtId="0" fontId="37" fillId="2" borderId="1" xfId="0" quotePrefix="1" applyFont="1" applyFill="1" applyBorder="1"/>
    <xf numFmtId="0" fontId="37" fillId="0" borderId="0" xfId="0" applyFont="1" applyFill="1"/>
    <xf numFmtId="167" fontId="36" fillId="0" borderId="0" xfId="1" applyNumberFormat="1" applyFont="1"/>
    <xf numFmtId="44" fontId="36" fillId="0" borderId="0" xfId="11" applyFont="1"/>
    <xf numFmtId="10" fontId="36" fillId="0" borderId="0" xfId="2" applyNumberFormat="1" applyFont="1"/>
    <xf numFmtId="0" fontId="36" fillId="0" borderId="0" xfId="0" applyFont="1" applyFill="1"/>
    <xf numFmtId="164" fontId="37" fillId="2" borderId="1" xfId="1" applyNumberFormat="1" applyFont="1" applyFill="1" applyBorder="1"/>
    <xf numFmtId="167" fontId="37" fillId="2" borderId="1" xfId="1" applyNumberFormat="1" applyFont="1" applyFill="1" applyBorder="1"/>
    <xf numFmtId="164" fontId="34" fillId="0" borderId="0" xfId="0" applyNumberFormat="1" applyFont="1"/>
    <xf numFmtId="10" fontId="36" fillId="0" borderId="0" xfId="11" applyNumberFormat="1" applyFont="1"/>
    <xf numFmtId="10" fontId="36" fillId="0" borderId="0" xfId="0" applyNumberFormat="1" applyFont="1" applyFill="1"/>
    <xf numFmtId="164" fontId="36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1" fillId="0" borderId="0" xfId="0" applyFont="1" applyAlignment="1">
      <alignment vertical="top"/>
    </xf>
    <xf numFmtId="44" fontId="36" fillId="0" borderId="0" xfId="11" applyNumberFormat="1" applyFont="1"/>
    <xf numFmtId="44" fontId="36" fillId="0" borderId="0" xfId="1" applyNumberFormat="1" applyFont="1"/>
    <xf numFmtId="44" fontId="36" fillId="0" borderId="0" xfId="0" applyNumberFormat="1" applyFont="1"/>
    <xf numFmtId="0" fontId="41" fillId="0" borderId="0" xfId="0" applyFont="1" applyAlignment="1">
      <alignment horizontal="center" vertical="top" wrapText="1"/>
    </xf>
    <xf numFmtId="164" fontId="35" fillId="0" borderId="0" xfId="1" applyNumberFormat="1" applyFont="1"/>
    <xf numFmtId="44" fontId="36" fillId="0" borderId="1" xfId="11" applyFont="1" applyFill="1" applyBorder="1"/>
    <xf numFmtId="44" fontId="36" fillId="0" borderId="1" xfId="11" applyFont="1" applyBorder="1"/>
    <xf numFmtId="44" fontId="36" fillId="0" borderId="9" xfId="11" applyFont="1" applyFill="1" applyBorder="1"/>
    <xf numFmtId="0" fontId="24" fillId="0" borderId="1" xfId="0" applyNumberFormat="1" applyFont="1" applyFill="1" applyBorder="1" applyAlignment="1">
      <alignment horizontal="left" vertical="center"/>
    </xf>
    <xf numFmtId="43" fontId="23" fillId="0" borderId="1" xfId="0" applyNumberFormat="1" applyFont="1" applyFill="1" applyBorder="1" applyAlignment="1">
      <alignment horizontal="right"/>
    </xf>
    <xf numFmtId="0" fontId="34" fillId="0" borderId="1" xfId="0" applyFont="1" applyBorder="1"/>
    <xf numFmtId="44" fontId="36" fillId="0" borderId="1" xfId="11" applyFont="1" applyFill="1" applyBorder="1"/>
    <xf numFmtId="44" fontId="36" fillId="0" borderId="9" xfId="11" applyFont="1" applyFill="1" applyBorder="1"/>
    <xf numFmtId="44" fontId="36" fillId="2" borderId="1" xfId="11" applyFont="1" applyFill="1" applyBorder="1"/>
    <xf numFmtId="44" fontId="36" fillId="0" borderId="12" xfId="11" applyFont="1" applyBorder="1"/>
    <xf numFmtId="44" fontId="36" fillId="0" borderId="13" xfId="11" applyFont="1" applyFill="1" applyBorder="1"/>
    <xf numFmtId="164" fontId="36" fillId="0" borderId="0" xfId="1" applyNumberFormat="1" applyFont="1"/>
    <xf numFmtId="10" fontId="34" fillId="0" borderId="1" xfId="2" applyNumberFormat="1" applyFont="1" applyBorder="1"/>
    <xf numFmtId="44" fontId="34" fillId="0" borderId="1" xfId="11" applyNumberFormat="1" applyFont="1" applyBorder="1"/>
    <xf numFmtId="43" fontId="34" fillId="0" borderId="0" xfId="0" applyNumberFormat="1" applyFont="1"/>
    <xf numFmtId="44" fontId="24" fillId="0" borderId="1" xfId="11" applyFont="1" applyFill="1" applyBorder="1" applyAlignment="1">
      <alignment horizontal="right" vertical="center"/>
    </xf>
    <xf numFmtId="164" fontId="24" fillId="0" borderId="1" xfId="1" applyNumberFormat="1" applyFont="1" applyFill="1" applyBorder="1" applyAlignment="1">
      <alignment horizontal="right" vertical="center"/>
    </xf>
    <xf numFmtId="167" fontId="24" fillId="0" borderId="1" xfId="1" applyNumberFormat="1" applyFont="1" applyFill="1" applyBorder="1" applyAlignment="1">
      <alignment horizontal="right" vertical="center"/>
    </xf>
    <xf numFmtId="10" fontId="23" fillId="0" borderId="1" xfId="2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right" vertical="center"/>
    </xf>
    <xf numFmtId="164" fontId="36" fillId="0" borderId="0" xfId="1" applyNumberFormat="1" applyFont="1" applyFill="1"/>
    <xf numFmtId="44" fontId="23" fillId="0" borderId="1" xfId="11" applyFont="1" applyFill="1" applyBorder="1" applyAlignment="1">
      <alignment horizontal="right"/>
    </xf>
    <xf numFmtId="44" fontId="34" fillId="0" borderId="0" xfId="0" applyNumberFormat="1" applyFont="1"/>
    <xf numFmtId="0" fontId="24" fillId="0" borderId="2" xfId="0" applyNumberFormat="1" applyFont="1" applyFill="1" applyBorder="1" applyAlignment="1">
      <alignment horizontal="left" vertical="center"/>
    </xf>
    <xf numFmtId="164" fontId="35" fillId="0" borderId="0" xfId="1" applyNumberFormat="1" applyFont="1" applyFill="1"/>
    <xf numFmtId="44" fontId="23" fillId="0" borderId="0" xfId="0" applyNumberFormat="1" applyFont="1"/>
    <xf numFmtId="44" fontId="36" fillId="2" borderId="2" xfId="11" applyFont="1" applyFill="1" applyBorder="1"/>
    <xf numFmtId="44" fontId="25" fillId="0" borderId="0" xfId="0" applyNumberFormat="1" applyFont="1"/>
    <xf numFmtId="44" fontId="25" fillId="0" borderId="0" xfId="0" applyNumberFormat="1" applyFont="1" applyFill="1"/>
    <xf numFmtId="166" fontId="23" fillId="0" borderId="0" xfId="11" applyNumberFormat="1" applyFont="1"/>
    <xf numFmtId="44" fontId="23" fillId="0" borderId="0" xfId="11" applyFont="1"/>
  </cellXfs>
  <cellStyles count="4267">
    <cellStyle name="£Z_x0004_Ç_x0006_^_x0004_" xfId="18" xr:uid="{00000000-0005-0000-0000-000000000000}"/>
    <cellStyle name="£Z_x0004_Ç_x0006_^_x0004_ 2" xfId="13" xr:uid="{00000000-0005-0000-0000-000001000000}"/>
    <cellStyle name="£Z_x0004_Ç_x0006_^_x0004_ 2 2" xfId="38" xr:uid="{00000000-0005-0000-0000-000002000000}"/>
    <cellStyle name="20% - Accent1 2" xfId="51" xr:uid="{00000000-0005-0000-0000-000003000000}"/>
    <cellStyle name="20% - Accent1 2 10" xfId="3233" xr:uid="{00000000-0005-0000-0000-000004000000}"/>
    <cellStyle name="20% - Accent1 2 2" xfId="75" xr:uid="{00000000-0005-0000-0000-000005000000}"/>
    <cellStyle name="20% - Accent1 2 2 2" xfId="172" xr:uid="{00000000-0005-0000-0000-000006000000}"/>
    <cellStyle name="20% - Accent1 2 2 2 2" xfId="350" xr:uid="{00000000-0005-0000-0000-000007000000}"/>
    <cellStyle name="20% - Accent1 2 2 2 2 2" xfId="692" xr:uid="{00000000-0005-0000-0000-000008000000}"/>
    <cellStyle name="20% - Accent1 2 2 2 2 2 2" xfId="1757" xr:uid="{00000000-0005-0000-0000-000009000000}"/>
    <cellStyle name="20% - Accent1 2 2 2 2 2 3" xfId="2794" xr:uid="{00000000-0005-0000-0000-00000A000000}"/>
    <cellStyle name="20% - Accent1 2 2 2 2 2 4" xfId="3840" xr:uid="{00000000-0005-0000-0000-00000B000000}"/>
    <cellStyle name="20% - Accent1 2 2 2 2 3" xfId="1052" xr:uid="{00000000-0005-0000-0000-00000C000000}"/>
    <cellStyle name="20% - Accent1 2 2 2 2 3 2" xfId="2106" xr:uid="{00000000-0005-0000-0000-00000D000000}"/>
    <cellStyle name="20% - Accent1 2 2 2 2 3 3" xfId="3143" xr:uid="{00000000-0005-0000-0000-00000E000000}"/>
    <cellStyle name="20% - Accent1 2 2 2 2 3 4" xfId="4187" xr:uid="{00000000-0005-0000-0000-00000F000000}"/>
    <cellStyle name="20% - Accent1 2 2 2 2 4" xfId="1416" xr:uid="{00000000-0005-0000-0000-000010000000}"/>
    <cellStyle name="20% - Accent1 2 2 2 2 5" xfId="2453" xr:uid="{00000000-0005-0000-0000-000011000000}"/>
    <cellStyle name="20% - Accent1 2 2 2 2 6" xfId="3499" xr:uid="{00000000-0005-0000-0000-000012000000}"/>
    <cellStyle name="20% - Accent1 2 2 2 3" xfId="522" xr:uid="{00000000-0005-0000-0000-000013000000}"/>
    <cellStyle name="20% - Accent1 2 2 2 3 2" xfId="1587" xr:uid="{00000000-0005-0000-0000-000014000000}"/>
    <cellStyle name="20% - Accent1 2 2 2 3 3" xfId="2624" xr:uid="{00000000-0005-0000-0000-000015000000}"/>
    <cellStyle name="20% - Accent1 2 2 2 3 4" xfId="3670" xr:uid="{00000000-0005-0000-0000-000016000000}"/>
    <cellStyle name="20% - Accent1 2 2 2 4" xfId="882" xr:uid="{00000000-0005-0000-0000-000017000000}"/>
    <cellStyle name="20% - Accent1 2 2 2 4 2" xfId="1936" xr:uid="{00000000-0005-0000-0000-000018000000}"/>
    <cellStyle name="20% - Accent1 2 2 2 4 3" xfId="2973" xr:uid="{00000000-0005-0000-0000-000019000000}"/>
    <cellStyle name="20% - Accent1 2 2 2 4 4" xfId="4017" xr:uid="{00000000-0005-0000-0000-00001A000000}"/>
    <cellStyle name="20% - Accent1 2 2 2 5" xfId="1246" xr:uid="{00000000-0005-0000-0000-00001B000000}"/>
    <cellStyle name="20% - Accent1 2 2 2 6" xfId="2283" xr:uid="{00000000-0005-0000-0000-00001C000000}"/>
    <cellStyle name="20% - Accent1 2 2 2 7" xfId="3330" xr:uid="{00000000-0005-0000-0000-00001D000000}"/>
    <cellStyle name="20% - Accent1 2 2 3" xfId="266" xr:uid="{00000000-0005-0000-0000-00001E000000}"/>
    <cellStyle name="20% - Accent1 2 2 3 2" xfId="608" xr:uid="{00000000-0005-0000-0000-00001F000000}"/>
    <cellStyle name="20% - Accent1 2 2 3 2 2" xfId="1673" xr:uid="{00000000-0005-0000-0000-000020000000}"/>
    <cellStyle name="20% - Accent1 2 2 3 2 3" xfId="2710" xr:uid="{00000000-0005-0000-0000-000021000000}"/>
    <cellStyle name="20% - Accent1 2 2 3 2 4" xfId="3756" xr:uid="{00000000-0005-0000-0000-000022000000}"/>
    <cellStyle name="20% - Accent1 2 2 3 3" xfId="968" xr:uid="{00000000-0005-0000-0000-000023000000}"/>
    <cellStyle name="20% - Accent1 2 2 3 3 2" xfId="2022" xr:uid="{00000000-0005-0000-0000-000024000000}"/>
    <cellStyle name="20% - Accent1 2 2 3 3 3" xfId="3059" xr:uid="{00000000-0005-0000-0000-000025000000}"/>
    <cellStyle name="20% - Accent1 2 2 3 3 4" xfId="4103" xr:uid="{00000000-0005-0000-0000-000026000000}"/>
    <cellStyle name="20% - Accent1 2 2 3 4" xfId="1332" xr:uid="{00000000-0005-0000-0000-000027000000}"/>
    <cellStyle name="20% - Accent1 2 2 3 5" xfId="2369" xr:uid="{00000000-0005-0000-0000-000028000000}"/>
    <cellStyle name="20% - Accent1 2 2 3 6" xfId="3415" xr:uid="{00000000-0005-0000-0000-000029000000}"/>
    <cellStyle name="20% - Accent1 2 2 4" xfId="439" xr:uid="{00000000-0005-0000-0000-00002A000000}"/>
    <cellStyle name="20% - Accent1 2 2 4 2" xfId="1505" xr:uid="{00000000-0005-0000-0000-00002B000000}"/>
    <cellStyle name="20% - Accent1 2 2 4 3" xfId="2542" xr:uid="{00000000-0005-0000-0000-00002C000000}"/>
    <cellStyle name="20% - Accent1 2 2 4 4" xfId="3588" xr:uid="{00000000-0005-0000-0000-00002D000000}"/>
    <cellStyle name="20% - Accent1 2 2 5" xfId="800" xr:uid="{00000000-0005-0000-0000-00002E000000}"/>
    <cellStyle name="20% - Accent1 2 2 5 2" xfId="1854" xr:uid="{00000000-0005-0000-0000-00002F000000}"/>
    <cellStyle name="20% - Accent1 2 2 5 3" xfId="2891" xr:uid="{00000000-0005-0000-0000-000030000000}"/>
    <cellStyle name="20% - Accent1 2 2 5 4" xfId="3935" xr:uid="{00000000-0005-0000-0000-000031000000}"/>
    <cellStyle name="20% - Accent1 2 2 6" xfId="1164" xr:uid="{00000000-0005-0000-0000-000032000000}"/>
    <cellStyle name="20% - Accent1 2 2 7" xfId="2201" xr:uid="{00000000-0005-0000-0000-000033000000}"/>
    <cellStyle name="20% - Accent1 2 2 8" xfId="3250" xr:uid="{00000000-0005-0000-0000-000034000000}"/>
    <cellStyle name="20% - Accent1 2 3" xfId="123" xr:uid="{00000000-0005-0000-0000-000035000000}"/>
    <cellStyle name="20% - Accent1 2 3 2" xfId="209" xr:uid="{00000000-0005-0000-0000-000036000000}"/>
    <cellStyle name="20% - Accent1 2 3 2 2" xfId="387" xr:uid="{00000000-0005-0000-0000-000037000000}"/>
    <cellStyle name="20% - Accent1 2 3 2 2 2" xfId="729" xr:uid="{00000000-0005-0000-0000-000038000000}"/>
    <cellStyle name="20% - Accent1 2 3 2 2 2 2" xfId="1794" xr:uid="{00000000-0005-0000-0000-000039000000}"/>
    <cellStyle name="20% - Accent1 2 3 2 2 2 3" xfId="2831" xr:uid="{00000000-0005-0000-0000-00003A000000}"/>
    <cellStyle name="20% - Accent1 2 3 2 2 2 4" xfId="3877" xr:uid="{00000000-0005-0000-0000-00003B000000}"/>
    <cellStyle name="20% - Accent1 2 3 2 2 3" xfId="1089" xr:uid="{00000000-0005-0000-0000-00003C000000}"/>
    <cellStyle name="20% - Accent1 2 3 2 2 3 2" xfId="2143" xr:uid="{00000000-0005-0000-0000-00003D000000}"/>
    <cellStyle name="20% - Accent1 2 3 2 2 3 3" xfId="3180" xr:uid="{00000000-0005-0000-0000-00003E000000}"/>
    <cellStyle name="20% - Accent1 2 3 2 2 3 4" xfId="4224" xr:uid="{00000000-0005-0000-0000-00003F000000}"/>
    <cellStyle name="20% - Accent1 2 3 2 2 4" xfId="1453" xr:uid="{00000000-0005-0000-0000-000040000000}"/>
    <cellStyle name="20% - Accent1 2 3 2 2 5" xfId="2490" xr:uid="{00000000-0005-0000-0000-000041000000}"/>
    <cellStyle name="20% - Accent1 2 3 2 2 6" xfId="3536" xr:uid="{00000000-0005-0000-0000-000042000000}"/>
    <cellStyle name="20% - Accent1 2 3 2 3" xfId="559" xr:uid="{00000000-0005-0000-0000-000043000000}"/>
    <cellStyle name="20% - Accent1 2 3 2 3 2" xfId="1624" xr:uid="{00000000-0005-0000-0000-000044000000}"/>
    <cellStyle name="20% - Accent1 2 3 2 3 3" xfId="2661" xr:uid="{00000000-0005-0000-0000-000045000000}"/>
    <cellStyle name="20% - Accent1 2 3 2 3 4" xfId="3707" xr:uid="{00000000-0005-0000-0000-000046000000}"/>
    <cellStyle name="20% - Accent1 2 3 2 4" xfId="919" xr:uid="{00000000-0005-0000-0000-000047000000}"/>
    <cellStyle name="20% - Accent1 2 3 2 4 2" xfId="1973" xr:uid="{00000000-0005-0000-0000-000048000000}"/>
    <cellStyle name="20% - Accent1 2 3 2 4 3" xfId="3010" xr:uid="{00000000-0005-0000-0000-000049000000}"/>
    <cellStyle name="20% - Accent1 2 3 2 4 4" xfId="4054" xr:uid="{00000000-0005-0000-0000-00004A000000}"/>
    <cellStyle name="20% - Accent1 2 3 2 5" xfId="1283" xr:uid="{00000000-0005-0000-0000-00004B000000}"/>
    <cellStyle name="20% - Accent1 2 3 2 6" xfId="2320" xr:uid="{00000000-0005-0000-0000-00004C000000}"/>
    <cellStyle name="20% - Accent1 2 3 2 7" xfId="3366" xr:uid="{00000000-0005-0000-0000-00004D000000}"/>
    <cellStyle name="20% - Accent1 2 3 3" xfId="304" xr:uid="{00000000-0005-0000-0000-00004E000000}"/>
    <cellStyle name="20% - Accent1 2 3 3 2" xfId="646" xr:uid="{00000000-0005-0000-0000-00004F000000}"/>
    <cellStyle name="20% - Accent1 2 3 3 2 2" xfId="1711" xr:uid="{00000000-0005-0000-0000-000050000000}"/>
    <cellStyle name="20% - Accent1 2 3 3 2 3" xfId="2748" xr:uid="{00000000-0005-0000-0000-000051000000}"/>
    <cellStyle name="20% - Accent1 2 3 3 2 4" xfId="3794" xr:uid="{00000000-0005-0000-0000-000052000000}"/>
    <cellStyle name="20% - Accent1 2 3 3 3" xfId="1006" xr:uid="{00000000-0005-0000-0000-000053000000}"/>
    <cellStyle name="20% - Accent1 2 3 3 3 2" xfId="2060" xr:uid="{00000000-0005-0000-0000-000054000000}"/>
    <cellStyle name="20% - Accent1 2 3 3 3 3" xfId="3097" xr:uid="{00000000-0005-0000-0000-000055000000}"/>
    <cellStyle name="20% - Accent1 2 3 3 3 4" xfId="4141" xr:uid="{00000000-0005-0000-0000-000056000000}"/>
    <cellStyle name="20% - Accent1 2 3 3 4" xfId="1370" xr:uid="{00000000-0005-0000-0000-000057000000}"/>
    <cellStyle name="20% - Accent1 2 3 3 5" xfId="2407" xr:uid="{00000000-0005-0000-0000-000058000000}"/>
    <cellStyle name="20% - Accent1 2 3 3 6" xfId="3453" xr:uid="{00000000-0005-0000-0000-000059000000}"/>
    <cellStyle name="20% - Accent1 2 3 4" xfId="477" xr:uid="{00000000-0005-0000-0000-00005A000000}"/>
    <cellStyle name="20% - Accent1 2 3 4 2" xfId="1542" xr:uid="{00000000-0005-0000-0000-00005B000000}"/>
    <cellStyle name="20% - Accent1 2 3 4 3" xfId="2579" xr:uid="{00000000-0005-0000-0000-00005C000000}"/>
    <cellStyle name="20% - Accent1 2 3 4 4" xfId="3625" xr:uid="{00000000-0005-0000-0000-00005D000000}"/>
    <cellStyle name="20% - Accent1 2 3 5" xfId="837" xr:uid="{00000000-0005-0000-0000-00005E000000}"/>
    <cellStyle name="20% - Accent1 2 3 5 2" xfId="1891" xr:uid="{00000000-0005-0000-0000-00005F000000}"/>
    <cellStyle name="20% - Accent1 2 3 5 3" xfId="2928" xr:uid="{00000000-0005-0000-0000-000060000000}"/>
    <cellStyle name="20% - Accent1 2 3 5 4" xfId="3972" xr:uid="{00000000-0005-0000-0000-000061000000}"/>
    <cellStyle name="20% - Accent1 2 3 6" xfId="1201" xr:uid="{00000000-0005-0000-0000-000062000000}"/>
    <cellStyle name="20% - Accent1 2 3 7" xfId="2238" xr:uid="{00000000-0005-0000-0000-000063000000}"/>
    <cellStyle name="20% - Accent1 2 3 8" xfId="3285" xr:uid="{00000000-0005-0000-0000-000064000000}"/>
    <cellStyle name="20% - Accent1 2 4" xfId="155" xr:uid="{00000000-0005-0000-0000-000065000000}"/>
    <cellStyle name="20% - Accent1 2 4 2" xfId="333" xr:uid="{00000000-0005-0000-0000-000066000000}"/>
    <cellStyle name="20% - Accent1 2 4 2 2" xfId="675" xr:uid="{00000000-0005-0000-0000-000067000000}"/>
    <cellStyle name="20% - Accent1 2 4 2 2 2" xfId="1740" xr:uid="{00000000-0005-0000-0000-000068000000}"/>
    <cellStyle name="20% - Accent1 2 4 2 2 3" xfId="2777" xr:uid="{00000000-0005-0000-0000-000069000000}"/>
    <cellStyle name="20% - Accent1 2 4 2 2 4" xfId="3823" xr:uid="{00000000-0005-0000-0000-00006A000000}"/>
    <cellStyle name="20% - Accent1 2 4 2 3" xfId="1035" xr:uid="{00000000-0005-0000-0000-00006B000000}"/>
    <cellStyle name="20% - Accent1 2 4 2 3 2" xfId="2089" xr:uid="{00000000-0005-0000-0000-00006C000000}"/>
    <cellStyle name="20% - Accent1 2 4 2 3 3" xfId="3126" xr:uid="{00000000-0005-0000-0000-00006D000000}"/>
    <cellStyle name="20% - Accent1 2 4 2 3 4" xfId="4170" xr:uid="{00000000-0005-0000-0000-00006E000000}"/>
    <cellStyle name="20% - Accent1 2 4 2 4" xfId="1399" xr:uid="{00000000-0005-0000-0000-00006F000000}"/>
    <cellStyle name="20% - Accent1 2 4 2 5" xfId="2436" xr:uid="{00000000-0005-0000-0000-000070000000}"/>
    <cellStyle name="20% - Accent1 2 4 2 6" xfId="3482" xr:uid="{00000000-0005-0000-0000-000071000000}"/>
    <cellStyle name="20% - Accent1 2 4 3" xfId="505" xr:uid="{00000000-0005-0000-0000-000072000000}"/>
    <cellStyle name="20% - Accent1 2 4 3 2" xfId="1570" xr:uid="{00000000-0005-0000-0000-000073000000}"/>
    <cellStyle name="20% - Accent1 2 4 3 3" xfId="2607" xr:uid="{00000000-0005-0000-0000-000074000000}"/>
    <cellStyle name="20% - Accent1 2 4 3 4" xfId="3653" xr:uid="{00000000-0005-0000-0000-000075000000}"/>
    <cellStyle name="20% - Accent1 2 4 4" xfId="865" xr:uid="{00000000-0005-0000-0000-000076000000}"/>
    <cellStyle name="20% - Accent1 2 4 4 2" xfId="1919" xr:uid="{00000000-0005-0000-0000-000077000000}"/>
    <cellStyle name="20% - Accent1 2 4 4 3" xfId="2956" xr:uid="{00000000-0005-0000-0000-000078000000}"/>
    <cellStyle name="20% - Accent1 2 4 4 4" xfId="4000" xr:uid="{00000000-0005-0000-0000-000079000000}"/>
    <cellStyle name="20% - Accent1 2 4 5" xfId="1229" xr:uid="{00000000-0005-0000-0000-00007A000000}"/>
    <cellStyle name="20% - Accent1 2 4 6" xfId="2266" xr:uid="{00000000-0005-0000-0000-00007B000000}"/>
    <cellStyle name="20% - Accent1 2 4 7" xfId="3313" xr:uid="{00000000-0005-0000-0000-00007C000000}"/>
    <cellStyle name="20% - Accent1 2 5" xfId="249" xr:uid="{00000000-0005-0000-0000-00007D000000}"/>
    <cellStyle name="20% - Accent1 2 5 2" xfId="591" xr:uid="{00000000-0005-0000-0000-00007E000000}"/>
    <cellStyle name="20% - Accent1 2 5 2 2" xfId="1656" xr:uid="{00000000-0005-0000-0000-00007F000000}"/>
    <cellStyle name="20% - Accent1 2 5 2 3" xfId="2693" xr:uid="{00000000-0005-0000-0000-000080000000}"/>
    <cellStyle name="20% - Accent1 2 5 2 4" xfId="3739" xr:uid="{00000000-0005-0000-0000-000081000000}"/>
    <cellStyle name="20% - Accent1 2 5 3" xfId="951" xr:uid="{00000000-0005-0000-0000-000082000000}"/>
    <cellStyle name="20% - Accent1 2 5 3 2" xfId="2005" xr:uid="{00000000-0005-0000-0000-000083000000}"/>
    <cellStyle name="20% - Accent1 2 5 3 3" xfId="3042" xr:uid="{00000000-0005-0000-0000-000084000000}"/>
    <cellStyle name="20% - Accent1 2 5 3 4" xfId="4086" xr:uid="{00000000-0005-0000-0000-000085000000}"/>
    <cellStyle name="20% - Accent1 2 5 4" xfId="1315" xr:uid="{00000000-0005-0000-0000-000086000000}"/>
    <cellStyle name="20% - Accent1 2 5 5" xfId="2352" xr:uid="{00000000-0005-0000-0000-000087000000}"/>
    <cellStyle name="20% - Accent1 2 5 6" xfId="3398" xr:uid="{00000000-0005-0000-0000-000088000000}"/>
    <cellStyle name="20% - Accent1 2 6" xfId="422" xr:uid="{00000000-0005-0000-0000-000089000000}"/>
    <cellStyle name="20% - Accent1 2 6 2" xfId="1488" xr:uid="{00000000-0005-0000-0000-00008A000000}"/>
    <cellStyle name="20% - Accent1 2 6 3" xfId="2525" xr:uid="{00000000-0005-0000-0000-00008B000000}"/>
    <cellStyle name="20% - Accent1 2 6 4" xfId="3571" xr:uid="{00000000-0005-0000-0000-00008C000000}"/>
    <cellStyle name="20% - Accent1 2 7" xfId="783" xr:uid="{00000000-0005-0000-0000-00008D000000}"/>
    <cellStyle name="20% - Accent1 2 7 2" xfId="1837" xr:uid="{00000000-0005-0000-0000-00008E000000}"/>
    <cellStyle name="20% - Accent1 2 7 3" xfId="2874" xr:uid="{00000000-0005-0000-0000-00008F000000}"/>
    <cellStyle name="20% - Accent1 2 7 4" xfId="3918" xr:uid="{00000000-0005-0000-0000-000090000000}"/>
    <cellStyle name="20% - Accent1 2 8" xfId="1147" xr:uid="{00000000-0005-0000-0000-000091000000}"/>
    <cellStyle name="20% - Accent1 2 9" xfId="2184" xr:uid="{00000000-0005-0000-0000-000092000000}"/>
    <cellStyle name="20% - Accent2 2" xfId="52" xr:uid="{00000000-0005-0000-0000-000093000000}"/>
    <cellStyle name="20% - Accent2 2 10" xfId="3234" xr:uid="{00000000-0005-0000-0000-000094000000}"/>
    <cellStyle name="20% - Accent2 2 2" xfId="76" xr:uid="{00000000-0005-0000-0000-000095000000}"/>
    <cellStyle name="20% - Accent2 2 2 2" xfId="173" xr:uid="{00000000-0005-0000-0000-000096000000}"/>
    <cellStyle name="20% - Accent2 2 2 2 2" xfId="351" xr:uid="{00000000-0005-0000-0000-000097000000}"/>
    <cellStyle name="20% - Accent2 2 2 2 2 2" xfId="693" xr:uid="{00000000-0005-0000-0000-000098000000}"/>
    <cellStyle name="20% - Accent2 2 2 2 2 2 2" xfId="1758" xr:uid="{00000000-0005-0000-0000-000099000000}"/>
    <cellStyle name="20% - Accent2 2 2 2 2 2 3" xfId="2795" xr:uid="{00000000-0005-0000-0000-00009A000000}"/>
    <cellStyle name="20% - Accent2 2 2 2 2 2 4" xfId="3841" xr:uid="{00000000-0005-0000-0000-00009B000000}"/>
    <cellStyle name="20% - Accent2 2 2 2 2 3" xfId="1053" xr:uid="{00000000-0005-0000-0000-00009C000000}"/>
    <cellStyle name="20% - Accent2 2 2 2 2 3 2" xfId="2107" xr:uid="{00000000-0005-0000-0000-00009D000000}"/>
    <cellStyle name="20% - Accent2 2 2 2 2 3 3" xfId="3144" xr:uid="{00000000-0005-0000-0000-00009E000000}"/>
    <cellStyle name="20% - Accent2 2 2 2 2 3 4" xfId="4188" xr:uid="{00000000-0005-0000-0000-00009F000000}"/>
    <cellStyle name="20% - Accent2 2 2 2 2 4" xfId="1417" xr:uid="{00000000-0005-0000-0000-0000A0000000}"/>
    <cellStyle name="20% - Accent2 2 2 2 2 5" xfId="2454" xr:uid="{00000000-0005-0000-0000-0000A1000000}"/>
    <cellStyle name="20% - Accent2 2 2 2 2 6" xfId="3500" xr:uid="{00000000-0005-0000-0000-0000A2000000}"/>
    <cellStyle name="20% - Accent2 2 2 2 3" xfId="523" xr:uid="{00000000-0005-0000-0000-0000A3000000}"/>
    <cellStyle name="20% - Accent2 2 2 2 3 2" xfId="1588" xr:uid="{00000000-0005-0000-0000-0000A4000000}"/>
    <cellStyle name="20% - Accent2 2 2 2 3 3" xfId="2625" xr:uid="{00000000-0005-0000-0000-0000A5000000}"/>
    <cellStyle name="20% - Accent2 2 2 2 3 4" xfId="3671" xr:uid="{00000000-0005-0000-0000-0000A6000000}"/>
    <cellStyle name="20% - Accent2 2 2 2 4" xfId="883" xr:uid="{00000000-0005-0000-0000-0000A7000000}"/>
    <cellStyle name="20% - Accent2 2 2 2 4 2" xfId="1937" xr:uid="{00000000-0005-0000-0000-0000A8000000}"/>
    <cellStyle name="20% - Accent2 2 2 2 4 3" xfId="2974" xr:uid="{00000000-0005-0000-0000-0000A9000000}"/>
    <cellStyle name="20% - Accent2 2 2 2 4 4" xfId="4018" xr:uid="{00000000-0005-0000-0000-0000AA000000}"/>
    <cellStyle name="20% - Accent2 2 2 2 5" xfId="1247" xr:uid="{00000000-0005-0000-0000-0000AB000000}"/>
    <cellStyle name="20% - Accent2 2 2 2 6" xfId="2284" xr:uid="{00000000-0005-0000-0000-0000AC000000}"/>
    <cellStyle name="20% - Accent2 2 2 2 7" xfId="3331" xr:uid="{00000000-0005-0000-0000-0000AD000000}"/>
    <cellStyle name="20% - Accent2 2 2 3" xfId="267" xr:uid="{00000000-0005-0000-0000-0000AE000000}"/>
    <cellStyle name="20% - Accent2 2 2 3 2" xfId="609" xr:uid="{00000000-0005-0000-0000-0000AF000000}"/>
    <cellStyle name="20% - Accent2 2 2 3 2 2" xfId="1674" xr:uid="{00000000-0005-0000-0000-0000B0000000}"/>
    <cellStyle name="20% - Accent2 2 2 3 2 3" xfId="2711" xr:uid="{00000000-0005-0000-0000-0000B1000000}"/>
    <cellStyle name="20% - Accent2 2 2 3 2 4" xfId="3757" xr:uid="{00000000-0005-0000-0000-0000B2000000}"/>
    <cellStyle name="20% - Accent2 2 2 3 3" xfId="969" xr:uid="{00000000-0005-0000-0000-0000B3000000}"/>
    <cellStyle name="20% - Accent2 2 2 3 3 2" xfId="2023" xr:uid="{00000000-0005-0000-0000-0000B4000000}"/>
    <cellStyle name="20% - Accent2 2 2 3 3 3" xfId="3060" xr:uid="{00000000-0005-0000-0000-0000B5000000}"/>
    <cellStyle name="20% - Accent2 2 2 3 3 4" xfId="4104" xr:uid="{00000000-0005-0000-0000-0000B6000000}"/>
    <cellStyle name="20% - Accent2 2 2 3 4" xfId="1333" xr:uid="{00000000-0005-0000-0000-0000B7000000}"/>
    <cellStyle name="20% - Accent2 2 2 3 5" xfId="2370" xr:uid="{00000000-0005-0000-0000-0000B8000000}"/>
    <cellStyle name="20% - Accent2 2 2 3 6" xfId="3416" xr:uid="{00000000-0005-0000-0000-0000B9000000}"/>
    <cellStyle name="20% - Accent2 2 2 4" xfId="440" xr:uid="{00000000-0005-0000-0000-0000BA000000}"/>
    <cellStyle name="20% - Accent2 2 2 4 2" xfId="1506" xr:uid="{00000000-0005-0000-0000-0000BB000000}"/>
    <cellStyle name="20% - Accent2 2 2 4 3" xfId="2543" xr:uid="{00000000-0005-0000-0000-0000BC000000}"/>
    <cellStyle name="20% - Accent2 2 2 4 4" xfId="3589" xr:uid="{00000000-0005-0000-0000-0000BD000000}"/>
    <cellStyle name="20% - Accent2 2 2 5" xfId="801" xr:uid="{00000000-0005-0000-0000-0000BE000000}"/>
    <cellStyle name="20% - Accent2 2 2 5 2" xfId="1855" xr:uid="{00000000-0005-0000-0000-0000BF000000}"/>
    <cellStyle name="20% - Accent2 2 2 5 3" xfId="2892" xr:uid="{00000000-0005-0000-0000-0000C0000000}"/>
    <cellStyle name="20% - Accent2 2 2 5 4" xfId="3936" xr:uid="{00000000-0005-0000-0000-0000C1000000}"/>
    <cellStyle name="20% - Accent2 2 2 6" xfId="1165" xr:uid="{00000000-0005-0000-0000-0000C2000000}"/>
    <cellStyle name="20% - Accent2 2 2 7" xfId="2202" xr:uid="{00000000-0005-0000-0000-0000C3000000}"/>
    <cellStyle name="20% - Accent2 2 2 8" xfId="3251" xr:uid="{00000000-0005-0000-0000-0000C4000000}"/>
    <cellStyle name="20% - Accent2 2 3" xfId="124" xr:uid="{00000000-0005-0000-0000-0000C5000000}"/>
    <cellStyle name="20% - Accent2 2 3 2" xfId="210" xr:uid="{00000000-0005-0000-0000-0000C6000000}"/>
    <cellStyle name="20% - Accent2 2 3 2 2" xfId="388" xr:uid="{00000000-0005-0000-0000-0000C7000000}"/>
    <cellStyle name="20% - Accent2 2 3 2 2 2" xfId="730" xr:uid="{00000000-0005-0000-0000-0000C8000000}"/>
    <cellStyle name="20% - Accent2 2 3 2 2 2 2" xfId="1795" xr:uid="{00000000-0005-0000-0000-0000C9000000}"/>
    <cellStyle name="20% - Accent2 2 3 2 2 2 3" xfId="2832" xr:uid="{00000000-0005-0000-0000-0000CA000000}"/>
    <cellStyle name="20% - Accent2 2 3 2 2 2 4" xfId="3878" xr:uid="{00000000-0005-0000-0000-0000CB000000}"/>
    <cellStyle name="20% - Accent2 2 3 2 2 3" xfId="1090" xr:uid="{00000000-0005-0000-0000-0000CC000000}"/>
    <cellStyle name="20% - Accent2 2 3 2 2 3 2" xfId="2144" xr:uid="{00000000-0005-0000-0000-0000CD000000}"/>
    <cellStyle name="20% - Accent2 2 3 2 2 3 3" xfId="3181" xr:uid="{00000000-0005-0000-0000-0000CE000000}"/>
    <cellStyle name="20% - Accent2 2 3 2 2 3 4" xfId="4225" xr:uid="{00000000-0005-0000-0000-0000CF000000}"/>
    <cellStyle name="20% - Accent2 2 3 2 2 4" xfId="1454" xr:uid="{00000000-0005-0000-0000-0000D0000000}"/>
    <cellStyle name="20% - Accent2 2 3 2 2 5" xfId="2491" xr:uid="{00000000-0005-0000-0000-0000D1000000}"/>
    <cellStyle name="20% - Accent2 2 3 2 2 6" xfId="3537" xr:uid="{00000000-0005-0000-0000-0000D2000000}"/>
    <cellStyle name="20% - Accent2 2 3 2 3" xfId="560" xr:uid="{00000000-0005-0000-0000-0000D3000000}"/>
    <cellStyle name="20% - Accent2 2 3 2 3 2" xfId="1625" xr:uid="{00000000-0005-0000-0000-0000D4000000}"/>
    <cellStyle name="20% - Accent2 2 3 2 3 3" xfId="2662" xr:uid="{00000000-0005-0000-0000-0000D5000000}"/>
    <cellStyle name="20% - Accent2 2 3 2 3 4" xfId="3708" xr:uid="{00000000-0005-0000-0000-0000D6000000}"/>
    <cellStyle name="20% - Accent2 2 3 2 4" xfId="920" xr:uid="{00000000-0005-0000-0000-0000D7000000}"/>
    <cellStyle name="20% - Accent2 2 3 2 4 2" xfId="1974" xr:uid="{00000000-0005-0000-0000-0000D8000000}"/>
    <cellStyle name="20% - Accent2 2 3 2 4 3" xfId="3011" xr:uid="{00000000-0005-0000-0000-0000D9000000}"/>
    <cellStyle name="20% - Accent2 2 3 2 4 4" xfId="4055" xr:uid="{00000000-0005-0000-0000-0000DA000000}"/>
    <cellStyle name="20% - Accent2 2 3 2 5" xfId="1284" xr:uid="{00000000-0005-0000-0000-0000DB000000}"/>
    <cellStyle name="20% - Accent2 2 3 2 6" xfId="2321" xr:uid="{00000000-0005-0000-0000-0000DC000000}"/>
    <cellStyle name="20% - Accent2 2 3 2 7" xfId="3367" xr:uid="{00000000-0005-0000-0000-0000DD000000}"/>
    <cellStyle name="20% - Accent2 2 3 3" xfId="305" xr:uid="{00000000-0005-0000-0000-0000DE000000}"/>
    <cellStyle name="20% - Accent2 2 3 3 2" xfId="647" xr:uid="{00000000-0005-0000-0000-0000DF000000}"/>
    <cellStyle name="20% - Accent2 2 3 3 2 2" xfId="1712" xr:uid="{00000000-0005-0000-0000-0000E0000000}"/>
    <cellStyle name="20% - Accent2 2 3 3 2 3" xfId="2749" xr:uid="{00000000-0005-0000-0000-0000E1000000}"/>
    <cellStyle name="20% - Accent2 2 3 3 2 4" xfId="3795" xr:uid="{00000000-0005-0000-0000-0000E2000000}"/>
    <cellStyle name="20% - Accent2 2 3 3 3" xfId="1007" xr:uid="{00000000-0005-0000-0000-0000E3000000}"/>
    <cellStyle name="20% - Accent2 2 3 3 3 2" xfId="2061" xr:uid="{00000000-0005-0000-0000-0000E4000000}"/>
    <cellStyle name="20% - Accent2 2 3 3 3 3" xfId="3098" xr:uid="{00000000-0005-0000-0000-0000E5000000}"/>
    <cellStyle name="20% - Accent2 2 3 3 3 4" xfId="4142" xr:uid="{00000000-0005-0000-0000-0000E6000000}"/>
    <cellStyle name="20% - Accent2 2 3 3 4" xfId="1371" xr:uid="{00000000-0005-0000-0000-0000E7000000}"/>
    <cellStyle name="20% - Accent2 2 3 3 5" xfId="2408" xr:uid="{00000000-0005-0000-0000-0000E8000000}"/>
    <cellStyle name="20% - Accent2 2 3 3 6" xfId="3454" xr:uid="{00000000-0005-0000-0000-0000E9000000}"/>
    <cellStyle name="20% - Accent2 2 3 4" xfId="478" xr:uid="{00000000-0005-0000-0000-0000EA000000}"/>
    <cellStyle name="20% - Accent2 2 3 4 2" xfId="1543" xr:uid="{00000000-0005-0000-0000-0000EB000000}"/>
    <cellStyle name="20% - Accent2 2 3 4 3" xfId="2580" xr:uid="{00000000-0005-0000-0000-0000EC000000}"/>
    <cellStyle name="20% - Accent2 2 3 4 4" xfId="3626" xr:uid="{00000000-0005-0000-0000-0000ED000000}"/>
    <cellStyle name="20% - Accent2 2 3 5" xfId="838" xr:uid="{00000000-0005-0000-0000-0000EE000000}"/>
    <cellStyle name="20% - Accent2 2 3 5 2" xfId="1892" xr:uid="{00000000-0005-0000-0000-0000EF000000}"/>
    <cellStyle name="20% - Accent2 2 3 5 3" xfId="2929" xr:uid="{00000000-0005-0000-0000-0000F0000000}"/>
    <cellStyle name="20% - Accent2 2 3 5 4" xfId="3973" xr:uid="{00000000-0005-0000-0000-0000F1000000}"/>
    <cellStyle name="20% - Accent2 2 3 6" xfId="1202" xr:uid="{00000000-0005-0000-0000-0000F2000000}"/>
    <cellStyle name="20% - Accent2 2 3 7" xfId="2239" xr:uid="{00000000-0005-0000-0000-0000F3000000}"/>
    <cellStyle name="20% - Accent2 2 3 8" xfId="3286" xr:uid="{00000000-0005-0000-0000-0000F4000000}"/>
    <cellStyle name="20% - Accent2 2 4" xfId="156" xr:uid="{00000000-0005-0000-0000-0000F5000000}"/>
    <cellStyle name="20% - Accent2 2 4 2" xfId="334" xr:uid="{00000000-0005-0000-0000-0000F6000000}"/>
    <cellStyle name="20% - Accent2 2 4 2 2" xfId="676" xr:uid="{00000000-0005-0000-0000-0000F7000000}"/>
    <cellStyle name="20% - Accent2 2 4 2 2 2" xfId="1741" xr:uid="{00000000-0005-0000-0000-0000F8000000}"/>
    <cellStyle name="20% - Accent2 2 4 2 2 3" xfId="2778" xr:uid="{00000000-0005-0000-0000-0000F9000000}"/>
    <cellStyle name="20% - Accent2 2 4 2 2 4" xfId="3824" xr:uid="{00000000-0005-0000-0000-0000FA000000}"/>
    <cellStyle name="20% - Accent2 2 4 2 3" xfId="1036" xr:uid="{00000000-0005-0000-0000-0000FB000000}"/>
    <cellStyle name="20% - Accent2 2 4 2 3 2" xfId="2090" xr:uid="{00000000-0005-0000-0000-0000FC000000}"/>
    <cellStyle name="20% - Accent2 2 4 2 3 3" xfId="3127" xr:uid="{00000000-0005-0000-0000-0000FD000000}"/>
    <cellStyle name="20% - Accent2 2 4 2 3 4" xfId="4171" xr:uid="{00000000-0005-0000-0000-0000FE000000}"/>
    <cellStyle name="20% - Accent2 2 4 2 4" xfId="1400" xr:uid="{00000000-0005-0000-0000-0000FF000000}"/>
    <cellStyle name="20% - Accent2 2 4 2 5" xfId="2437" xr:uid="{00000000-0005-0000-0000-000000010000}"/>
    <cellStyle name="20% - Accent2 2 4 2 6" xfId="3483" xr:uid="{00000000-0005-0000-0000-000001010000}"/>
    <cellStyle name="20% - Accent2 2 4 3" xfId="506" xr:uid="{00000000-0005-0000-0000-000002010000}"/>
    <cellStyle name="20% - Accent2 2 4 3 2" xfId="1571" xr:uid="{00000000-0005-0000-0000-000003010000}"/>
    <cellStyle name="20% - Accent2 2 4 3 3" xfId="2608" xr:uid="{00000000-0005-0000-0000-000004010000}"/>
    <cellStyle name="20% - Accent2 2 4 3 4" xfId="3654" xr:uid="{00000000-0005-0000-0000-000005010000}"/>
    <cellStyle name="20% - Accent2 2 4 4" xfId="866" xr:uid="{00000000-0005-0000-0000-000006010000}"/>
    <cellStyle name="20% - Accent2 2 4 4 2" xfId="1920" xr:uid="{00000000-0005-0000-0000-000007010000}"/>
    <cellStyle name="20% - Accent2 2 4 4 3" xfId="2957" xr:uid="{00000000-0005-0000-0000-000008010000}"/>
    <cellStyle name="20% - Accent2 2 4 4 4" xfId="4001" xr:uid="{00000000-0005-0000-0000-000009010000}"/>
    <cellStyle name="20% - Accent2 2 4 5" xfId="1230" xr:uid="{00000000-0005-0000-0000-00000A010000}"/>
    <cellStyle name="20% - Accent2 2 4 6" xfId="2267" xr:uid="{00000000-0005-0000-0000-00000B010000}"/>
    <cellStyle name="20% - Accent2 2 4 7" xfId="3314" xr:uid="{00000000-0005-0000-0000-00000C010000}"/>
    <cellStyle name="20% - Accent2 2 5" xfId="250" xr:uid="{00000000-0005-0000-0000-00000D010000}"/>
    <cellStyle name="20% - Accent2 2 5 2" xfId="592" xr:uid="{00000000-0005-0000-0000-00000E010000}"/>
    <cellStyle name="20% - Accent2 2 5 2 2" xfId="1657" xr:uid="{00000000-0005-0000-0000-00000F010000}"/>
    <cellStyle name="20% - Accent2 2 5 2 3" xfId="2694" xr:uid="{00000000-0005-0000-0000-000010010000}"/>
    <cellStyle name="20% - Accent2 2 5 2 4" xfId="3740" xr:uid="{00000000-0005-0000-0000-000011010000}"/>
    <cellStyle name="20% - Accent2 2 5 3" xfId="952" xr:uid="{00000000-0005-0000-0000-000012010000}"/>
    <cellStyle name="20% - Accent2 2 5 3 2" xfId="2006" xr:uid="{00000000-0005-0000-0000-000013010000}"/>
    <cellStyle name="20% - Accent2 2 5 3 3" xfId="3043" xr:uid="{00000000-0005-0000-0000-000014010000}"/>
    <cellStyle name="20% - Accent2 2 5 3 4" xfId="4087" xr:uid="{00000000-0005-0000-0000-000015010000}"/>
    <cellStyle name="20% - Accent2 2 5 4" xfId="1316" xr:uid="{00000000-0005-0000-0000-000016010000}"/>
    <cellStyle name="20% - Accent2 2 5 5" xfId="2353" xr:uid="{00000000-0005-0000-0000-000017010000}"/>
    <cellStyle name="20% - Accent2 2 5 6" xfId="3399" xr:uid="{00000000-0005-0000-0000-000018010000}"/>
    <cellStyle name="20% - Accent2 2 6" xfId="423" xr:uid="{00000000-0005-0000-0000-000019010000}"/>
    <cellStyle name="20% - Accent2 2 6 2" xfId="1489" xr:uid="{00000000-0005-0000-0000-00001A010000}"/>
    <cellStyle name="20% - Accent2 2 6 3" xfId="2526" xr:uid="{00000000-0005-0000-0000-00001B010000}"/>
    <cellStyle name="20% - Accent2 2 6 4" xfId="3572" xr:uid="{00000000-0005-0000-0000-00001C010000}"/>
    <cellStyle name="20% - Accent2 2 7" xfId="784" xr:uid="{00000000-0005-0000-0000-00001D010000}"/>
    <cellStyle name="20% - Accent2 2 7 2" xfId="1838" xr:uid="{00000000-0005-0000-0000-00001E010000}"/>
    <cellStyle name="20% - Accent2 2 7 3" xfId="2875" xr:uid="{00000000-0005-0000-0000-00001F010000}"/>
    <cellStyle name="20% - Accent2 2 7 4" xfId="3919" xr:uid="{00000000-0005-0000-0000-000020010000}"/>
    <cellStyle name="20% - Accent2 2 8" xfId="1148" xr:uid="{00000000-0005-0000-0000-000021010000}"/>
    <cellStyle name="20% - Accent2 2 9" xfId="2185" xr:uid="{00000000-0005-0000-0000-000022010000}"/>
    <cellStyle name="20% - Accent3 2" xfId="53" xr:uid="{00000000-0005-0000-0000-000023010000}"/>
    <cellStyle name="20% - Accent3 2 10" xfId="3235" xr:uid="{00000000-0005-0000-0000-000024010000}"/>
    <cellStyle name="20% - Accent3 2 2" xfId="77" xr:uid="{00000000-0005-0000-0000-000025010000}"/>
    <cellStyle name="20% - Accent3 2 2 2" xfId="174" xr:uid="{00000000-0005-0000-0000-000026010000}"/>
    <cellStyle name="20% - Accent3 2 2 2 2" xfId="352" xr:uid="{00000000-0005-0000-0000-000027010000}"/>
    <cellStyle name="20% - Accent3 2 2 2 2 2" xfId="694" xr:uid="{00000000-0005-0000-0000-000028010000}"/>
    <cellStyle name="20% - Accent3 2 2 2 2 2 2" xfId="1759" xr:uid="{00000000-0005-0000-0000-000029010000}"/>
    <cellStyle name="20% - Accent3 2 2 2 2 2 3" xfId="2796" xr:uid="{00000000-0005-0000-0000-00002A010000}"/>
    <cellStyle name="20% - Accent3 2 2 2 2 2 4" xfId="3842" xr:uid="{00000000-0005-0000-0000-00002B010000}"/>
    <cellStyle name="20% - Accent3 2 2 2 2 3" xfId="1054" xr:uid="{00000000-0005-0000-0000-00002C010000}"/>
    <cellStyle name="20% - Accent3 2 2 2 2 3 2" xfId="2108" xr:uid="{00000000-0005-0000-0000-00002D010000}"/>
    <cellStyle name="20% - Accent3 2 2 2 2 3 3" xfId="3145" xr:uid="{00000000-0005-0000-0000-00002E010000}"/>
    <cellStyle name="20% - Accent3 2 2 2 2 3 4" xfId="4189" xr:uid="{00000000-0005-0000-0000-00002F010000}"/>
    <cellStyle name="20% - Accent3 2 2 2 2 4" xfId="1418" xr:uid="{00000000-0005-0000-0000-000030010000}"/>
    <cellStyle name="20% - Accent3 2 2 2 2 5" xfId="2455" xr:uid="{00000000-0005-0000-0000-000031010000}"/>
    <cellStyle name="20% - Accent3 2 2 2 2 6" xfId="3501" xr:uid="{00000000-0005-0000-0000-000032010000}"/>
    <cellStyle name="20% - Accent3 2 2 2 3" xfId="524" xr:uid="{00000000-0005-0000-0000-000033010000}"/>
    <cellStyle name="20% - Accent3 2 2 2 3 2" xfId="1589" xr:uid="{00000000-0005-0000-0000-000034010000}"/>
    <cellStyle name="20% - Accent3 2 2 2 3 3" xfId="2626" xr:uid="{00000000-0005-0000-0000-000035010000}"/>
    <cellStyle name="20% - Accent3 2 2 2 3 4" xfId="3672" xr:uid="{00000000-0005-0000-0000-000036010000}"/>
    <cellStyle name="20% - Accent3 2 2 2 4" xfId="884" xr:uid="{00000000-0005-0000-0000-000037010000}"/>
    <cellStyle name="20% - Accent3 2 2 2 4 2" xfId="1938" xr:uid="{00000000-0005-0000-0000-000038010000}"/>
    <cellStyle name="20% - Accent3 2 2 2 4 3" xfId="2975" xr:uid="{00000000-0005-0000-0000-000039010000}"/>
    <cellStyle name="20% - Accent3 2 2 2 4 4" xfId="4019" xr:uid="{00000000-0005-0000-0000-00003A010000}"/>
    <cellStyle name="20% - Accent3 2 2 2 5" xfId="1248" xr:uid="{00000000-0005-0000-0000-00003B010000}"/>
    <cellStyle name="20% - Accent3 2 2 2 6" xfId="2285" xr:uid="{00000000-0005-0000-0000-00003C010000}"/>
    <cellStyle name="20% - Accent3 2 2 2 7" xfId="3332" xr:uid="{00000000-0005-0000-0000-00003D010000}"/>
    <cellStyle name="20% - Accent3 2 2 3" xfId="268" xr:uid="{00000000-0005-0000-0000-00003E010000}"/>
    <cellStyle name="20% - Accent3 2 2 3 2" xfId="610" xr:uid="{00000000-0005-0000-0000-00003F010000}"/>
    <cellStyle name="20% - Accent3 2 2 3 2 2" xfId="1675" xr:uid="{00000000-0005-0000-0000-000040010000}"/>
    <cellStyle name="20% - Accent3 2 2 3 2 3" xfId="2712" xr:uid="{00000000-0005-0000-0000-000041010000}"/>
    <cellStyle name="20% - Accent3 2 2 3 2 4" xfId="3758" xr:uid="{00000000-0005-0000-0000-000042010000}"/>
    <cellStyle name="20% - Accent3 2 2 3 3" xfId="970" xr:uid="{00000000-0005-0000-0000-000043010000}"/>
    <cellStyle name="20% - Accent3 2 2 3 3 2" xfId="2024" xr:uid="{00000000-0005-0000-0000-000044010000}"/>
    <cellStyle name="20% - Accent3 2 2 3 3 3" xfId="3061" xr:uid="{00000000-0005-0000-0000-000045010000}"/>
    <cellStyle name="20% - Accent3 2 2 3 3 4" xfId="4105" xr:uid="{00000000-0005-0000-0000-000046010000}"/>
    <cellStyle name="20% - Accent3 2 2 3 4" xfId="1334" xr:uid="{00000000-0005-0000-0000-000047010000}"/>
    <cellStyle name="20% - Accent3 2 2 3 5" xfId="2371" xr:uid="{00000000-0005-0000-0000-000048010000}"/>
    <cellStyle name="20% - Accent3 2 2 3 6" xfId="3417" xr:uid="{00000000-0005-0000-0000-000049010000}"/>
    <cellStyle name="20% - Accent3 2 2 4" xfId="441" xr:uid="{00000000-0005-0000-0000-00004A010000}"/>
    <cellStyle name="20% - Accent3 2 2 4 2" xfId="1507" xr:uid="{00000000-0005-0000-0000-00004B010000}"/>
    <cellStyle name="20% - Accent3 2 2 4 3" xfId="2544" xr:uid="{00000000-0005-0000-0000-00004C010000}"/>
    <cellStyle name="20% - Accent3 2 2 4 4" xfId="3590" xr:uid="{00000000-0005-0000-0000-00004D010000}"/>
    <cellStyle name="20% - Accent3 2 2 5" xfId="802" xr:uid="{00000000-0005-0000-0000-00004E010000}"/>
    <cellStyle name="20% - Accent3 2 2 5 2" xfId="1856" xr:uid="{00000000-0005-0000-0000-00004F010000}"/>
    <cellStyle name="20% - Accent3 2 2 5 3" xfId="2893" xr:uid="{00000000-0005-0000-0000-000050010000}"/>
    <cellStyle name="20% - Accent3 2 2 5 4" xfId="3937" xr:uid="{00000000-0005-0000-0000-000051010000}"/>
    <cellStyle name="20% - Accent3 2 2 6" xfId="1166" xr:uid="{00000000-0005-0000-0000-000052010000}"/>
    <cellStyle name="20% - Accent3 2 2 7" xfId="2203" xr:uid="{00000000-0005-0000-0000-000053010000}"/>
    <cellStyle name="20% - Accent3 2 2 8" xfId="3252" xr:uid="{00000000-0005-0000-0000-000054010000}"/>
    <cellStyle name="20% - Accent3 2 3" xfId="125" xr:uid="{00000000-0005-0000-0000-000055010000}"/>
    <cellStyle name="20% - Accent3 2 3 2" xfId="211" xr:uid="{00000000-0005-0000-0000-000056010000}"/>
    <cellStyle name="20% - Accent3 2 3 2 2" xfId="389" xr:uid="{00000000-0005-0000-0000-000057010000}"/>
    <cellStyle name="20% - Accent3 2 3 2 2 2" xfId="731" xr:uid="{00000000-0005-0000-0000-000058010000}"/>
    <cellStyle name="20% - Accent3 2 3 2 2 2 2" xfId="1796" xr:uid="{00000000-0005-0000-0000-000059010000}"/>
    <cellStyle name="20% - Accent3 2 3 2 2 2 3" xfId="2833" xr:uid="{00000000-0005-0000-0000-00005A010000}"/>
    <cellStyle name="20% - Accent3 2 3 2 2 2 4" xfId="3879" xr:uid="{00000000-0005-0000-0000-00005B010000}"/>
    <cellStyle name="20% - Accent3 2 3 2 2 3" xfId="1091" xr:uid="{00000000-0005-0000-0000-00005C010000}"/>
    <cellStyle name="20% - Accent3 2 3 2 2 3 2" xfId="2145" xr:uid="{00000000-0005-0000-0000-00005D010000}"/>
    <cellStyle name="20% - Accent3 2 3 2 2 3 3" xfId="3182" xr:uid="{00000000-0005-0000-0000-00005E010000}"/>
    <cellStyle name="20% - Accent3 2 3 2 2 3 4" xfId="4226" xr:uid="{00000000-0005-0000-0000-00005F010000}"/>
    <cellStyle name="20% - Accent3 2 3 2 2 4" xfId="1455" xr:uid="{00000000-0005-0000-0000-000060010000}"/>
    <cellStyle name="20% - Accent3 2 3 2 2 5" xfId="2492" xr:uid="{00000000-0005-0000-0000-000061010000}"/>
    <cellStyle name="20% - Accent3 2 3 2 2 6" xfId="3538" xr:uid="{00000000-0005-0000-0000-000062010000}"/>
    <cellStyle name="20% - Accent3 2 3 2 3" xfId="561" xr:uid="{00000000-0005-0000-0000-000063010000}"/>
    <cellStyle name="20% - Accent3 2 3 2 3 2" xfId="1626" xr:uid="{00000000-0005-0000-0000-000064010000}"/>
    <cellStyle name="20% - Accent3 2 3 2 3 3" xfId="2663" xr:uid="{00000000-0005-0000-0000-000065010000}"/>
    <cellStyle name="20% - Accent3 2 3 2 3 4" xfId="3709" xr:uid="{00000000-0005-0000-0000-000066010000}"/>
    <cellStyle name="20% - Accent3 2 3 2 4" xfId="921" xr:uid="{00000000-0005-0000-0000-000067010000}"/>
    <cellStyle name="20% - Accent3 2 3 2 4 2" xfId="1975" xr:uid="{00000000-0005-0000-0000-000068010000}"/>
    <cellStyle name="20% - Accent3 2 3 2 4 3" xfId="3012" xr:uid="{00000000-0005-0000-0000-000069010000}"/>
    <cellStyle name="20% - Accent3 2 3 2 4 4" xfId="4056" xr:uid="{00000000-0005-0000-0000-00006A010000}"/>
    <cellStyle name="20% - Accent3 2 3 2 5" xfId="1285" xr:uid="{00000000-0005-0000-0000-00006B010000}"/>
    <cellStyle name="20% - Accent3 2 3 2 6" xfId="2322" xr:uid="{00000000-0005-0000-0000-00006C010000}"/>
    <cellStyle name="20% - Accent3 2 3 2 7" xfId="3368" xr:uid="{00000000-0005-0000-0000-00006D010000}"/>
    <cellStyle name="20% - Accent3 2 3 3" xfId="306" xr:uid="{00000000-0005-0000-0000-00006E010000}"/>
    <cellStyle name="20% - Accent3 2 3 3 2" xfId="648" xr:uid="{00000000-0005-0000-0000-00006F010000}"/>
    <cellStyle name="20% - Accent3 2 3 3 2 2" xfId="1713" xr:uid="{00000000-0005-0000-0000-000070010000}"/>
    <cellStyle name="20% - Accent3 2 3 3 2 3" xfId="2750" xr:uid="{00000000-0005-0000-0000-000071010000}"/>
    <cellStyle name="20% - Accent3 2 3 3 2 4" xfId="3796" xr:uid="{00000000-0005-0000-0000-000072010000}"/>
    <cellStyle name="20% - Accent3 2 3 3 3" xfId="1008" xr:uid="{00000000-0005-0000-0000-000073010000}"/>
    <cellStyle name="20% - Accent3 2 3 3 3 2" xfId="2062" xr:uid="{00000000-0005-0000-0000-000074010000}"/>
    <cellStyle name="20% - Accent3 2 3 3 3 3" xfId="3099" xr:uid="{00000000-0005-0000-0000-000075010000}"/>
    <cellStyle name="20% - Accent3 2 3 3 3 4" xfId="4143" xr:uid="{00000000-0005-0000-0000-000076010000}"/>
    <cellStyle name="20% - Accent3 2 3 3 4" xfId="1372" xr:uid="{00000000-0005-0000-0000-000077010000}"/>
    <cellStyle name="20% - Accent3 2 3 3 5" xfId="2409" xr:uid="{00000000-0005-0000-0000-000078010000}"/>
    <cellStyle name="20% - Accent3 2 3 3 6" xfId="3455" xr:uid="{00000000-0005-0000-0000-000079010000}"/>
    <cellStyle name="20% - Accent3 2 3 4" xfId="479" xr:uid="{00000000-0005-0000-0000-00007A010000}"/>
    <cellStyle name="20% - Accent3 2 3 4 2" xfId="1544" xr:uid="{00000000-0005-0000-0000-00007B010000}"/>
    <cellStyle name="20% - Accent3 2 3 4 3" xfId="2581" xr:uid="{00000000-0005-0000-0000-00007C010000}"/>
    <cellStyle name="20% - Accent3 2 3 4 4" xfId="3627" xr:uid="{00000000-0005-0000-0000-00007D010000}"/>
    <cellStyle name="20% - Accent3 2 3 5" xfId="839" xr:uid="{00000000-0005-0000-0000-00007E010000}"/>
    <cellStyle name="20% - Accent3 2 3 5 2" xfId="1893" xr:uid="{00000000-0005-0000-0000-00007F010000}"/>
    <cellStyle name="20% - Accent3 2 3 5 3" xfId="2930" xr:uid="{00000000-0005-0000-0000-000080010000}"/>
    <cellStyle name="20% - Accent3 2 3 5 4" xfId="3974" xr:uid="{00000000-0005-0000-0000-000081010000}"/>
    <cellStyle name="20% - Accent3 2 3 6" xfId="1203" xr:uid="{00000000-0005-0000-0000-000082010000}"/>
    <cellStyle name="20% - Accent3 2 3 7" xfId="2240" xr:uid="{00000000-0005-0000-0000-000083010000}"/>
    <cellStyle name="20% - Accent3 2 3 8" xfId="3287" xr:uid="{00000000-0005-0000-0000-000084010000}"/>
    <cellStyle name="20% - Accent3 2 4" xfId="157" xr:uid="{00000000-0005-0000-0000-000085010000}"/>
    <cellStyle name="20% - Accent3 2 4 2" xfId="335" xr:uid="{00000000-0005-0000-0000-000086010000}"/>
    <cellStyle name="20% - Accent3 2 4 2 2" xfId="677" xr:uid="{00000000-0005-0000-0000-000087010000}"/>
    <cellStyle name="20% - Accent3 2 4 2 2 2" xfId="1742" xr:uid="{00000000-0005-0000-0000-000088010000}"/>
    <cellStyle name="20% - Accent3 2 4 2 2 3" xfId="2779" xr:uid="{00000000-0005-0000-0000-000089010000}"/>
    <cellStyle name="20% - Accent3 2 4 2 2 4" xfId="3825" xr:uid="{00000000-0005-0000-0000-00008A010000}"/>
    <cellStyle name="20% - Accent3 2 4 2 3" xfId="1037" xr:uid="{00000000-0005-0000-0000-00008B010000}"/>
    <cellStyle name="20% - Accent3 2 4 2 3 2" xfId="2091" xr:uid="{00000000-0005-0000-0000-00008C010000}"/>
    <cellStyle name="20% - Accent3 2 4 2 3 3" xfId="3128" xr:uid="{00000000-0005-0000-0000-00008D010000}"/>
    <cellStyle name="20% - Accent3 2 4 2 3 4" xfId="4172" xr:uid="{00000000-0005-0000-0000-00008E010000}"/>
    <cellStyle name="20% - Accent3 2 4 2 4" xfId="1401" xr:uid="{00000000-0005-0000-0000-00008F010000}"/>
    <cellStyle name="20% - Accent3 2 4 2 5" xfId="2438" xr:uid="{00000000-0005-0000-0000-000090010000}"/>
    <cellStyle name="20% - Accent3 2 4 2 6" xfId="3484" xr:uid="{00000000-0005-0000-0000-000091010000}"/>
    <cellStyle name="20% - Accent3 2 4 3" xfId="507" xr:uid="{00000000-0005-0000-0000-000092010000}"/>
    <cellStyle name="20% - Accent3 2 4 3 2" xfId="1572" xr:uid="{00000000-0005-0000-0000-000093010000}"/>
    <cellStyle name="20% - Accent3 2 4 3 3" xfId="2609" xr:uid="{00000000-0005-0000-0000-000094010000}"/>
    <cellStyle name="20% - Accent3 2 4 3 4" xfId="3655" xr:uid="{00000000-0005-0000-0000-000095010000}"/>
    <cellStyle name="20% - Accent3 2 4 4" xfId="867" xr:uid="{00000000-0005-0000-0000-000096010000}"/>
    <cellStyle name="20% - Accent3 2 4 4 2" xfId="1921" xr:uid="{00000000-0005-0000-0000-000097010000}"/>
    <cellStyle name="20% - Accent3 2 4 4 3" xfId="2958" xr:uid="{00000000-0005-0000-0000-000098010000}"/>
    <cellStyle name="20% - Accent3 2 4 4 4" xfId="4002" xr:uid="{00000000-0005-0000-0000-000099010000}"/>
    <cellStyle name="20% - Accent3 2 4 5" xfId="1231" xr:uid="{00000000-0005-0000-0000-00009A010000}"/>
    <cellStyle name="20% - Accent3 2 4 6" xfId="2268" xr:uid="{00000000-0005-0000-0000-00009B010000}"/>
    <cellStyle name="20% - Accent3 2 4 7" xfId="3315" xr:uid="{00000000-0005-0000-0000-00009C010000}"/>
    <cellStyle name="20% - Accent3 2 5" xfId="251" xr:uid="{00000000-0005-0000-0000-00009D010000}"/>
    <cellStyle name="20% - Accent3 2 5 2" xfId="593" xr:uid="{00000000-0005-0000-0000-00009E010000}"/>
    <cellStyle name="20% - Accent3 2 5 2 2" xfId="1658" xr:uid="{00000000-0005-0000-0000-00009F010000}"/>
    <cellStyle name="20% - Accent3 2 5 2 3" xfId="2695" xr:uid="{00000000-0005-0000-0000-0000A0010000}"/>
    <cellStyle name="20% - Accent3 2 5 2 4" xfId="3741" xr:uid="{00000000-0005-0000-0000-0000A1010000}"/>
    <cellStyle name="20% - Accent3 2 5 3" xfId="953" xr:uid="{00000000-0005-0000-0000-0000A2010000}"/>
    <cellStyle name="20% - Accent3 2 5 3 2" xfId="2007" xr:uid="{00000000-0005-0000-0000-0000A3010000}"/>
    <cellStyle name="20% - Accent3 2 5 3 3" xfId="3044" xr:uid="{00000000-0005-0000-0000-0000A4010000}"/>
    <cellStyle name="20% - Accent3 2 5 3 4" xfId="4088" xr:uid="{00000000-0005-0000-0000-0000A5010000}"/>
    <cellStyle name="20% - Accent3 2 5 4" xfId="1317" xr:uid="{00000000-0005-0000-0000-0000A6010000}"/>
    <cellStyle name="20% - Accent3 2 5 5" xfId="2354" xr:uid="{00000000-0005-0000-0000-0000A7010000}"/>
    <cellStyle name="20% - Accent3 2 5 6" xfId="3400" xr:uid="{00000000-0005-0000-0000-0000A8010000}"/>
    <cellStyle name="20% - Accent3 2 6" xfId="424" xr:uid="{00000000-0005-0000-0000-0000A9010000}"/>
    <cellStyle name="20% - Accent3 2 6 2" xfId="1490" xr:uid="{00000000-0005-0000-0000-0000AA010000}"/>
    <cellStyle name="20% - Accent3 2 6 3" xfId="2527" xr:uid="{00000000-0005-0000-0000-0000AB010000}"/>
    <cellStyle name="20% - Accent3 2 6 4" xfId="3573" xr:uid="{00000000-0005-0000-0000-0000AC010000}"/>
    <cellStyle name="20% - Accent3 2 7" xfId="785" xr:uid="{00000000-0005-0000-0000-0000AD010000}"/>
    <cellStyle name="20% - Accent3 2 7 2" xfId="1839" xr:uid="{00000000-0005-0000-0000-0000AE010000}"/>
    <cellStyle name="20% - Accent3 2 7 3" xfId="2876" xr:uid="{00000000-0005-0000-0000-0000AF010000}"/>
    <cellStyle name="20% - Accent3 2 7 4" xfId="3920" xr:uid="{00000000-0005-0000-0000-0000B0010000}"/>
    <cellStyle name="20% - Accent3 2 8" xfId="1149" xr:uid="{00000000-0005-0000-0000-0000B1010000}"/>
    <cellStyle name="20% - Accent3 2 9" xfId="2186" xr:uid="{00000000-0005-0000-0000-0000B2010000}"/>
    <cellStyle name="20% - Accent4 2" xfId="54" xr:uid="{00000000-0005-0000-0000-0000B3010000}"/>
    <cellStyle name="20% - Accent4 2 10" xfId="3236" xr:uid="{00000000-0005-0000-0000-0000B4010000}"/>
    <cellStyle name="20% - Accent4 2 2" xfId="78" xr:uid="{00000000-0005-0000-0000-0000B5010000}"/>
    <cellStyle name="20% - Accent4 2 2 2" xfId="175" xr:uid="{00000000-0005-0000-0000-0000B6010000}"/>
    <cellStyle name="20% - Accent4 2 2 2 2" xfId="353" xr:uid="{00000000-0005-0000-0000-0000B7010000}"/>
    <cellStyle name="20% - Accent4 2 2 2 2 2" xfId="695" xr:uid="{00000000-0005-0000-0000-0000B8010000}"/>
    <cellStyle name="20% - Accent4 2 2 2 2 2 2" xfId="1760" xr:uid="{00000000-0005-0000-0000-0000B9010000}"/>
    <cellStyle name="20% - Accent4 2 2 2 2 2 3" xfId="2797" xr:uid="{00000000-0005-0000-0000-0000BA010000}"/>
    <cellStyle name="20% - Accent4 2 2 2 2 2 4" xfId="3843" xr:uid="{00000000-0005-0000-0000-0000BB010000}"/>
    <cellStyle name="20% - Accent4 2 2 2 2 3" xfId="1055" xr:uid="{00000000-0005-0000-0000-0000BC010000}"/>
    <cellStyle name="20% - Accent4 2 2 2 2 3 2" xfId="2109" xr:uid="{00000000-0005-0000-0000-0000BD010000}"/>
    <cellStyle name="20% - Accent4 2 2 2 2 3 3" xfId="3146" xr:uid="{00000000-0005-0000-0000-0000BE010000}"/>
    <cellStyle name="20% - Accent4 2 2 2 2 3 4" xfId="4190" xr:uid="{00000000-0005-0000-0000-0000BF010000}"/>
    <cellStyle name="20% - Accent4 2 2 2 2 4" xfId="1419" xr:uid="{00000000-0005-0000-0000-0000C0010000}"/>
    <cellStyle name="20% - Accent4 2 2 2 2 5" xfId="2456" xr:uid="{00000000-0005-0000-0000-0000C1010000}"/>
    <cellStyle name="20% - Accent4 2 2 2 2 6" xfId="3502" xr:uid="{00000000-0005-0000-0000-0000C2010000}"/>
    <cellStyle name="20% - Accent4 2 2 2 3" xfId="525" xr:uid="{00000000-0005-0000-0000-0000C3010000}"/>
    <cellStyle name="20% - Accent4 2 2 2 3 2" xfId="1590" xr:uid="{00000000-0005-0000-0000-0000C4010000}"/>
    <cellStyle name="20% - Accent4 2 2 2 3 3" xfId="2627" xr:uid="{00000000-0005-0000-0000-0000C5010000}"/>
    <cellStyle name="20% - Accent4 2 2 2 3 4" xfId="3673" xr:uid="{00000000-0005-0000-0000-0000C6010000}"/>
    <cellStyle name="20% - Accent4 2 2 2 4" xfId="885" xr:uid="{00000000-0005-0000-0000-0000C7010000}"/>
    <cellStyle name="20% - Accent4 2 2 2 4 2" xfId="1939" xr:uid="{00000000-0005-0000-0000-0000C8010000}"/>
    <cellStyle name="20% - Accent4 2 2 2 4 3" xfId="2976" xr:uid="{00000000-0005-0000-0000-0000C9010000}"/>
    <cellStyle name="20% - Accent4 2 2 2 4 4" xfId="4020" xr:uid="{00000000-0005-0000-0000-0000CA010000}"/>
    <cellStyle name="20% - Accent4 2 2 2 5" xfId="1249" xr:uid="{00000000-0005-0000-0000-0000CB010000}"/>
    <cellStyle name="20% - Accent4 2 2 2 6" xfId="2286" xr:uid="{00000000-0005-0000-0000-0000CC010000}"/>
    <cellStyle name="20% - Accent4 2 2 2 7" xfId="3333" xr:uid="{00000000-0005-0000-0000-0000CD010000}"/>
    <cellStyle name="20% - Accent4 2 2 3" xfId="269" xr:uid="{00000000-0005-0000-0000-0000CE010000}"/>
    <cellStyle name="20% - Accent4 2 2 3 2" xfId="611" xr:uid="{00000000-0005-0000-0000-0000CF010000}"/>
    <cellStyle name="20% - Accent4 2 2 3 2 2" xfId="1676" xr:uid="{00000000-0005-0000-0000-0000D0010000}"/>
    <cellStyle name="20% - Accent4 2 2 3 2 3" xfId="2713" xr:uid="{00000000-0005-0000-0000-0000D1010000}"/>
    <cellStyle name="20% - Accent4 2 2 3 2 4" xfId="3759" xr:uid="{00000000-0005-0000-0000-0000D2010000}"/>
    <cellStyle name="20% - Accent4 2 2 3 3" xfId="971" xr:uid="{00000000-0005-0000-0000-0000D3010000}"/>
    <cellStyle name="20% - Accent4 2 2 3 3 2" xfId="2025" xr:uid="{00000000-0005-0000-0000-0000D4010000}"/>
    <cellStyle name="20% - Accent4 2 2 3 3 3" xfId="3062" xr:uid="{00000000-0005-0000-0000-0000D5010000}"/>
    <cellStyle name="20% - Accent4 2 2 3 3 4" xfId="4106" xr:uid="{00000000-0005-0000-0000-0000D6010000}"/>
    <cellStyle name="20% - Accent4 2 2 3 4" xfId="1335" xr:uid="{00000000-0005-0000-0000-0000D7010000}"/>
    <cellStyle name="20% - Accent4 2 2 3 5" xfId="2372" xr:uid="{00000000-0005-0000-0000-0000D8010000}"/>
    <cellStyle name="20% - Accent4 2 2 3 6" xfId="3418" xr:uid="{00000000-0005-0000-0000-0000D9010000}"/>
    <cellStyle name="20% - Accent4 2 2 4" xfId="442" xr:uid="{00000000-0005-0000-0000-0000DA010000}"/>
    <cellStyle name="20% - Accent4 2 2 4 2" xfId="1508" xr:uid="{00000000-0005-0000-0000-0000DB010000}"/>
    <cellStyle name="20% - Accent4 2 2 4 3" xfId="2545" xr:uid="{00000000-0005-0000-0000-0000DC010000}"/>
    <cellStyle name="20% - Accent4 2 2 4 4" xfId="3591" xr:uid="{00000000-0005-0000-0000-0000DD010000}"/>
    <cellStyle name="20% - Accent4 2 2 5" xfId="803" xr:uid="{00000000-0005-0000-0000-0000DE010000}"/>
    <cellStyle name="20% - Accent4 2 2 5 2" xfId="1857" xr:uid="{00000000-0005-0000-0000-0000DF010000}"/>
    <cellStyle name="20% - Accent4 2 2 5 3" xfId="2894" xr:uid="{00000000-0005-0000-0000-0000E0010000}"/>
    <cellStyle name="20% - Accent4 2 2 5 4" xfId="3938" xr:uid="{00000000-0005-0000-0000-0000E1010000}"/>
    <cellStyle name="20% - Accent4 2 2 6" xfId="1167" xr:uid="{00000000-0005-0000-0000-0000E2010000}"/>
    <cellStyle name="20% - Accent4 2 2 7" xfId="2204" xr:uid="{00000000-0005-0000-0000-0000E3010000}"/>
    <cellStyle name="20% - Accent4 2 2 8" xfId="3253" xr:uid="{00000000-0005-0000-0000-0000E4010000}"/>
    <cellStyle name="20% - Accent4 2 3" xfId="126" xr:uid="{00000000-0005-0000-0000-0000E5010000}"/>
    <cellStyle name="20% - Accent4 2 3 2" xfId="212" xr:uid="{00000000-0005-0000-0000-0000E6010000}"/>
    <cellStyle name="20% - Accent4 2 3 2 2" xfId="390" xr:uid="{00000000-0005-0000-0000-0000E7010000}"/>
    <cellStyle name="20% - Accent4 2 3 2 2 2" xfId="732" xr:uid="{00000000-0005-0000-0000-0000E8010000}"/>
    <cellStyle name="20% - Accent4 2 3 2 2 2 2" xfId="1797" xr:uid="{00000000-0005-0000-0000-0000E9010000}"/>
    <cellStyle name="20% - Accent4 2 3 2 2 2 3" xfId="2834" xr:uid="{00000000-0005-0000-0000-0000EA010000}"/>
    <cellStyle name="20% - Accent4 2 3 2 2 2 4" xfId="3880" xr:uid="{00000000-0005-0000-0000-0000EB010000}"/>
    <cellStyle name="20% - Accent4 2 3 2 2 3" xfId="1092" xr:uid="{00000000-0005-0000-0000-0000EC010000}"/>
    <cellStyle name="20% - Accent4 2 3 2 2 3 2" xfId="2146" xr:uid="{00000000-0005-0000-0000-0000ED010000}"/>
    <cellStyle name="20% - Accent4 2 3 2 2 3 3" xfId="3183" xr:uid="{00000000-0005-0000-0000-0000EE010000}"/>
    <cellStyle name="20% - Accent4 2 3 2 2 3 4" xfId="4227" xr:uid="{00000000-0005-0000-0000-0000EF010000}"/>
    <cellStyle name="20% - Accent4 2 3 2 2 4" xfId="1456" xr:uid="{00000000-0005-0000-0000-0000F0010000}"/>
    <cellStyle name="20% - Accent4 2 3 2 2 5" xfId="2493" xr:uid="{00000000-0005-0000-0000-0000F1010000}"/>
    <cellStyle name="20% - Accent4 2 3 2 2 6" xfId="3539" xr:uid="{00000000-0005-0000-0000-0000F2010000}"/>
    <cellStyle name="20% - Accent4 2 3 2 3" xfId="562" xr:uid="{00000000-0005-0000-0000-0000F3010000}"/>
    <cellStyle name="20% - Accent4 2 3 2 3 2" xfId="1627" xr:uid="{00000000-0005-0000-0000-0000F4010000}"/>
    <cellStyle name="20% - Accent4 2 3 2 3 3" xfId="2664" xr:uid="{00000000-0005-0000-0000-0000F5010000}"/>
    <cellStyle name="20% - Accent4 2 3 2 3 4" xfId="3710" xr:uid="{00000000-0005-0000-0000-0000F6010000}"/>
    <cellStyle name="20% - Accent4 2 3 2 4" xfId="922" xr:uid="{00000000-0005-0000-0000-0000F7010000}"/>
    <cellStyle name="20% - Accent4 2 3 2 4 2" xfId="1976" xr:uid="{00000000-0005-0000-0000-0000F8010000}"/>
    <cellStyle name="20% - Accent4 2 3 2 4 3" xfId="3013" xr:uid="{00000000-0005-0000-0000-0000F9010000}"/>
    <cellStyle name="20% - Accent4 2 3 2 4 4" xfId="4057" xr:uid="{00000000-0005-0000-0000-0000FA010000}"/>
    <cellStyle name="20% - Accent4 2 3 2 5" xfId="1286" xr:uid="{00000000-0005-0000-0000-0000FB010000}"/>
    <cellStyle name="20% - Accent4 2 3 2 6" xfId="2323" xr:uid="{00000000-0005-0000-0000-0000FC010000}"/>
    <cellStyle name="20% - Accent4 2 3 2 7" xfId="3369" xr:uid="{00000000-0005-0000-0000-0000FD010000}"/>
    <cellStyle name="20% - Accent4 2 3 3" xfId="307" xr:uid="{00000000-0005-0000-0000-0000FE010000}"/>
    <cellStyle name="20% - Accent4 2 3 3 2" xfId="649" xr:uid="{00000000-0005-0000-0000-0000FF010000}"/>
    <cellStyle name="20% - Accent4 2 3 3 2 2" xfId="1714" xr:uid="{00000000-0005-0000-0000-000000020000}"/>
    <cellStyle name="20% - Accent4 2 3 3 2 3" xfId="2751" xr:uid="{00000000-0005-0000-0000-000001020000}"/>
    <cellStyle name="20% - Accent4 2 3 3 2 4" xfId="3797" xr:uid="{00000000-0005-0000-0000-000002020000}"/>
    <cellStyle name="20% - Accent4 2 3 3 3" xfId="1009" xr:uid="{00000000-0005-0000-0000-000003020000}"/>
    <cellStyle name="20% - Accent4 2 3 3 3 2" xfId="2063" xr:uid="{00000000-0005-0000-0000-000004020000}"/>
    <cellStyle name="20% - Accent4 2 3 3 3 3" xfId="3100" xr:uid="{00000000-0005-0000-0000-000005020000}"/>
    <cellStyle name="20% - Accent4 2 3 3 3 4" xfId="4144" xr:uid="{00000000-0005-0000-0000-000006020000}"/>
    <cellStyle name="20% - Accent4 2 3 3 4" xfId="1373" xr:uid="{00000000-0005-0000-0000-000007020000}"/>
    <cellStyle name="20% - Accent4 2 3 3 5" xfId="2410" xr:uid="{00000000-0005-0000-0000-000008020000}"/>
    <cellStyle name="20% - Accent4 2 3 3 6" xfId="3456" xr:uid="{00000000-0005-0000-0000-000009020000}"/>
    <cellStyle name="20% - Accent4 2 3 4" xfId="480" xr:uid="{00000000-0005-0000-0000-00000A020000}"/>
    <cellStyle name="20% - Accent4 2 3 4 2" xfId="1545" xr:uid="{00000000-0005-0000-0000-00000B020000}"/>
    <cellStyle name="20% - Accent4 2 3 4 3" xfId="2582" xr:uid="{00000000-0005-0000-0000-00000C020000}"/>
    <cellStyle name="20% - Accent4 2 3 4 4" xfId="3628" xr:uid="{00000000-0005-0000-0000-00000D020000}"/>
    <cellStyle name="20% - Accent4 2 3 5" xfId="840" xr:uid="{00000000-0005-0000-0000-00000E020000}"/>
    <cellStyle name="20% - Accent4 2 3 5 2" xfId="1894" xr:uid="{00000000-0005-0000-0000-00000F020000}"/>
    <cellStyle name="20% - Accent4 2 3 5 3" xfId="2931" xr:uid="{00000000-0005-0000-0000-000010020000}"/>
    <cellStyle name="20% - Accent4 2 3 5 4" xfId="3975" xr:uid="{00000000-0005-0000-0000-000011020000}"/>
    <cellStyle name="20% - Accent4 2 3 6" xfId="1204" xr:uid="{00000000-0005-0000-0000-000012020000}"/>
    <cellStyle name="20% - Accent4 2 3 7" xfId="2241" xr:uid="{00000000-0005-0000-0000-000013020000}"/>
    <cellStyle name="20% - Accent4 2 3 8" xfId="3288" xr:uid="{00000000-0005-0000-0000-000014020000}"/>
    <cellStyle name="20% - Accent4 2 4" xfId="158" xr:uid="{00000000-0005-0000-0000-000015020000}"/>
    <cellStyle name="20% - Accent4 2 4 2" xfId="336" xr:uid="{00000000-0005-0000-0000-000016020000}"/>
    <cellStyle name="20% - Accent4 2 4 2 2" xfId="678" xr:uid="{00000000-0005-0000-0000-000017020000}"/>
    <cellStyle name="20% - Accent4 2 4 2 2 2" xfId="1743" xr:uid="{00000000-0005-0000-0000-000018020000}"/>
    <cellStyle name="20% - Accent4 2 4 2 2 3" xfId="2780" xr:uid="{00000000-0005-0000-0000-000019020000}"/>
    <cellStyle name="20% - Accent4 2 4 2 2 4" xfId="3826" xr:uid="{00000000-0005-0000-0000-00001A020000}"/>
    <cellStyle name="20% - Accent4 2 4 2 3" xfId="1038" xr:uid="{00000000-0005-0000-0000-00001B020000}"/>
    <cellStyle name="20% - Accent4 2 4 2 3 2" xfId="2092" xr:uid="{00000000-0005-0000-0000-00001C020000}"/>
    <cellStyle name="20% - Accent4 2 4 2 3 3" xfId="3129" xr:uid="{00000000-0005-0000-0000-00001D020000}"/>
    <cellStyle name="20% - Accent4 2 4 2 3 4" xfId="4173" xr:uid="{00000000-0005-0000-0000-00001E020000}"/>
    <cellStyle name="20% - Accent4 2 4 2 4" xfId="1402" xr:uid="{00000000-0005-0000-0000-00001F020000}"/>
    <cellStyle name="20% - Accent4 2 4 2 5" xfId="2439" xr:uid="{00000000-0005-0000-0000-000020020000}"/>
    <cellStyle name="20% - Accent4 2 4 2 6" xfId="3485" xr:uid="{00000000-0005-0000-0000-000021020000}"/>
    <cellStyle name="20% - Accent4 2 4 3" xfId="508" xr:uid="{00000000-0005-0000-0000-000022020000}"/>
    <cellStyle name="20% - Accent4 2 4 3 2" xfId="1573" xr:uid="{00000000-0005-0000-0000-000023020000}"/>
    <cellStyle name="20% - Accent4 2 4 3 3" xfId="2610" xr:uid="{00000000-0005-0000-0000-000024020000}"/>
    <cellStyle name="20% - Accent4 2 4 3 4" xfId="3656" xr:uid="{00000000-0005-0000-0000-000025020000}"/>
    <cellStyle name="20% - Accent4 2 4 4" xfId="868" xr:uid="{00000000-0005-0000-0000-000026020000}"/>
    <cellStyle name="20% - Accent4 2 4 4 2" xfId="1922" xr:uid="{00000000-0005-0000-0000-000027020000}"/>
    <cellStyle name="20% - Accent4 2 4 4 3" xfId="2959" xr:uid="{00000000-0005-0000-0000-000028020000}"/>
    <cellStyle name="20% - Accent4 2 4 4 4" xfId="4003" xr:uid="{00000000-0005-0000-0000-000029020000}"/>
    <cellStyle name="20% - Accent4 2 4 5" xfId="1232" xr:uid="{00000000-0005-0000-0000-00002A020000}"/>
    <cellStyle name="20% - Accent4 2 4 6" xfId="2269" xr:uid="{00000000-0005-0000-0000-00002B020000}"/>
    <cellStyle name="20% - Accent4 2 4 7" xfId="3316" xr:uid="{00000000-0005-0000-0000-00002C020000}"/>
    <cellStyle name="20% - Accent4 2 5" xfId="252" xr:uid="{00000000-0005-0000-0000-00002D020000}"/>
    <cellStyle name="20% - Accent4 2 5 2" xfId="594" xr:uid="{00000000-0005-0000-0000-00002E020000}"/>
    <cellStyle name="20% - Accent4 2 5 2 2" xfId="1659" xr:uid="{00000000-0005-0000-0000-00002F020000}"/>
    <cellStyle name="20% - Accent4 2 5 2 3" xfId="2696" xr:uid="{00000000-0005-0000-0000-000030020000}"/>
    <cellStyle name="20% - Accent4 2 5 2 4" xfId="3742" xr:uid="{00000000-0005-0000-0000-000031020000}"/>
    <cellStyle name="20% - Accent4 2 5 3" xfId="954" xr:uid="{00000000-0005-0000-0000-000032020000}"/>
    <cellStyle name="20% - Accent4 2 5 3 2" xfId="2008" xr:uid="{00000000-0005-0000-0000-000033020000}"/>
    <cellStyle name="20% - Accent4 2 5 3 3" xfId="3045" xr:uid="{00000000-0005-0000-0000-000034020000}"/>
    <cellStyle name="20% - Accent4 2 5 3 4" xfId="4089" xr:uid="{00000000-0005-0000-0000-000035020000}"/>
    <cellStyle name="20% - Accent4 2 5 4" xfId="1318" xr:uid="{00000000-0005-0000-0000-000036020000}"/>
    <cellStyle name="20% - Accent4 2 5 5" xfId="2355" xr:uid="{00000000-0005-0000-0000-000037020000}"/>
    <cellStyle name="20% - Accent4 2 5 6" xfId="3401" xr:uid="{00000000-0005-0000-0000-000038020000}"/>
    <cellStyle name="20% - Accent4 2 6" xfId="425" xr:uid="{00000000-0005-0000-0000-000039020000}"/>
    <cellStyle name="20% - Accent4 2 6 2" xfId="1491" xr:uid="{00000000-0005-0000-0000-00003A020000}"/>
    <cellStyle name="20% - Accent4 2 6 3" xfId="2528" xr:uid="{00000000-0005-0000-0000-00003B020000}"/>
    <cellStyle name="20% - Accent4 2 6 4" xfId="3574" xr:uid="{00000000-0005-0000-0000-00003C020000}"/>
    <cellStyle name="20% - Accent4 2 7" xfId="786" xr:uid="{00000000-0005-0000-0000-00003D020000}"/>
    <cellStyle name="20% - Accent4 2 7 2" xfId="1840" xr:uid="{00000000-0005-0000-0000-00003E020000}"/>
    <cellStyle name="20% - Accent4 2 7 3" xfId="2877" xr:uid="{00000000-0005-0000-0000-00003F020000}"/>
    <cellStyle name="20% - Accent4 2 7 4" xfId="3921" xr:uid="{00000000-0005-0000-0000-000040020000}"/>
    <cellStyle name="20% - Accent4 2 8" xfId="1150" xr:uid="{00000000-0005-0000-0000-000041020000}"/>
    <cellStyle name="20% - Accent4 2 9" xfId="2187" xr:uid="{00000000-0005-0000-0000-000042020000}"/>
    <cellStyle name="20% - Accent5 2" xfId="55" xr:uid="{00000000-0005-0000-0000-000043020000}"/>
    <cellStyle name="20% - Accent5 2 10" xfId="3237" xr:uid="{00000000-0005-0000-0000-000044020000}"/>
    <cellStyle name="20% - Accent5 2 2" xfId="79" xr:uid="{00000000-0005-0000-0000-000045020000}"/>
    <cellStyle name="20% - Accent5 2 2 2" xfId="176" xr:uid="{00000000-0005-0000-0000-000046020000}"/>
    <cellStyle name="20% - Accent5 2 2 2 2" xfId="354" xr:uid="{00000000-0005-0000-0000-000047020000}"/>
    <cellStyle name="20% - Accent5 2 2 2 2 2" xfId="696" xr:uid="{00000000-0005-0000-0000-000048020000}"/>
    <cellStyle name="20% - Accent5 2 2 2 2 2 2" xfId="1761" xr:uid="{00000000-0005-0000-0000-000049020000}"/>
    <cellStyle name="20% - Accent5 2 2 2 2 2 3" xfId="2798" xr:uid="{00000000-0005-0000-0000-00004A020000}"/>
    <cellStyle name="20% - Accent5 2 2 2 2 2 4" xfId="3844" xr:uid="{00000000-0005-0000-0000-00004B020000}"/>
    <cellStyle name="20% - Accent5 2 2 2 2 3" xfId="1056" xr:uid="{00000000-0005-0000-0000-00004C020000}"/>
    <cellStyle name="20% - Accent5 2 2 2 2 3 2" xfId="2110" xr:uid="{00000000-0005-0000-0000-00004D020000}"/>
    <cellStyle name="20% - Accent5 2 2 2 2 3 3" xfId="3147" xr:uid="{00000000-0005-0000-0000-00004E020000}"/>
    <cellStyle name="20% - Accent5 2 2 2 2 3 4" xfId="4191" xr:uid="{00000000-0005-0000-0000-00004F020000}"/>
    <cellStyle name="20% - Accent5 2 2 2 2 4" xfId="1420" xr:uid="{00000000-0005-0000-0000-000050020000}"/>
    <cellStyle name="20% - Accent5 2 2 2 2 5" xfId="2457" xr:uid="{00000000-0005-0000-0000-000051020000}"/>
    <cellStyle name="20% - Accent5 2 2 2 2 6" xfId="3503" xr:uid="{00000000-0005-0000-0000-000052020000}"/>
    <cellStyle name="20% - Accent5 2 2 2 3" xfId="526" xr:uid="{00000000-0005-0000-0000-000053020000}"/>
    <cellStyle name="20% - Accent5 2 2 2 3 2" xfId="1591" xr:uid="{00000000-0005-0000-0000-000054020000}"/>
    <cellStyle name="20% - Accent5 2 2 2 3 3" xfId="2628" xr:uid="{00000000-0005-0000-0000-000055020000}"/>
    <cellStyle name="20% - Accent5 2 2 2 3 4" xfId="3674" xr:uid="{00000000-0005-0000-0000-000056020000}"/>
    <cellStyle name="20% - Accent5 2 2 2 4" xfId="886" xr:uid="{00000000-0005-0000-0000-000057020000}"/>
    <cellStyle name="20% - Accent5 2 2 2 4 2" xfId="1940" xr:uid="{00000000-0005-0000-0000-000058020000}"/>
    <cellStyle name="20% - Accent5 2 2 2 4 3" xfId="2977" xr:uid="{00000000-0005-0000-0000-000059020000}"/>
    <cellStyle name="20% - Accent5 2 2 2 4 4" xfId="4021" xr:uid="{00000000-0005-0000-0000-00005A020000}"/>
    <cellStyle name="20% - Accent5 2 2 2 5" xfId="1250" xr:uid="{00000000-0005-0000-0000-00005B020000}"/>
    <cellStyle name="20% - Accent5 2 2 2 6" xfId="2287" xr:uid="{00000000-0005-0000-0000-00005C020000}"/>
    <cellStyle name="20% - Accent5 2 2 2 7" xfId="3334" xr:uid="{00000000-0005-0000-0000-00005D020000}"/>
    <cellStyle name="20% - Accent5 2 2 3" xfId="270" xr:uid="{00000000-0005-0000-0000-00005E020000}"/>
    <cellStyle name="20% - Accent5 2 2 3 2" xfId="612" xr:uid="{00000000-0005-0000-0000-00005F020000}"/>
    <cellStyle name="20% - Accent5 2 2 3 2 2" xfId="1677" xr:uid="{00000000-0005-0000-0000-000060020000}"/>
    <cellStyle name="20% - Accent5 2 2 3 2 3" xfId="2714" xr:uid="{00000000-0005-0000-0000-000061020000}"/>
    <cellStyle name="20% - Accent5 2 2 3 2 4" xfId="3760" xr:uid="{00000000-0005-0000-0000-000062020000}"/>
    <cellStyle name="20% - Accent5 2 2 3 3" xfId="972" xr:uid="{00000000-0005-0000-0000-000063020000}"/>
    <cellStyle name="20% - Accent5 2 2 3 3 2" xfId="2026" xr:uid="{00000000-0005-0000-0000-000064020000}"/>
    <cellStyle name="20% - Accent5 2 2 3 3 3" xfId="3063" xr:uid="{00000000-0005-0000-0000-000065020000}"/>
    <cellStyle name="20% - Accent5 2 2 3 3 4" xfId="4107" xr:uid="{00000000-0005-0000-0000-000066020000}"/>
    <cellStyle name="20% - Accent5 2 2 3 4" xfId="1336" xr:uid="{00000000-0005-0000-0000-000067020000}"/>
    <cellStyle name="20% - Accent5 2 2 3 5" xfId="2373" xr:uid="{00000000-0005-0000-0000-000068020000}"/>
    <cellStyle name="20% - Accent5 2 2 3 6" xfId="3419" xr:uid="{00000000-0005-0000-0000-000069020000}"/>
    <cellStyle name="20% - Accent5 2 2 4" xfId="443" xr:uid="{00000000-0005-0000-0000-00006A020000}"/>
    <cellStyle name="20% - Accent5 2 2 4 2" xfId="1509" xr:uid="{00000000-0005-0000-0000-00006B020000}"/>
    <cellStyle name="20% - Accent5 2 2 4 3" xfId="2546" xr:uid="{00000000-0005-0000-0000-00006C020000}"/>
    <cellStyle name="20% - Accent5 2 2 4 4" xfId="3592" xr:uid="{00000000-0005-0000-0000-00006D020000}"/>
    <cellStyle name="20% - Accent5 2 2 5" xfId="804" xr:uid="{00000000-0005-0000-0000-00006E020000}"/>
    <cellStyle name="20% - Accent5 2 2 5 2" xfId="1858" xr:uid="{00000000-0005-0000-0000-00006F020000}"/>
    <cellStyle name="20% - Accent5 2 2 5 3" xfId="2895" xr:uid="{00000000-0005-0000-0000-000070020000}"/>
    <cellStyle name="20% - Accent5 2 2 5 4" xfId="3939" xr:uid="{00000000-0005-0000-0000-000071020000}"/>
    <cellStyle name="20% - Accent5 2 2 6" xfId="1168" xr:uid="{00000000-0005-0000-0000-000072020000}"/>
    <cellStyle name="20% - Accent5 2 2 7" xfId="2205" xr:uid="{00000000-0005-0000-0000-000073020000}"/>
    <cellStyle name="20% - Accent5 2 2 8" xfId="3254" xr:uid="{00000000-0005-0000-0000-000074020000}"/>
    <cellStyle name="20% - Accent5 2 3" xfId="127" xr:uid="{00000000-0005-0000-0000-000075020000}"/>
    <cellStyle name="20% - Accent5 2 3 2" xfId="213" xr:uid="{00000000-0005-0000-0000-000076020000}"/>
    <cellStyle name="20% - Accent5 2 3 2 2" xfId="391" xr:uid="{00000000-0005-0000-0000-000077020000}"/>
    <cellStyle name="20% - Accent5 2 3 2 2 2" xfId="733" xr:uid="{00000000-0005-0000-0000-000078020000}"/>
    <cellStyle name="20% - Accent5 2 3 2 2 2 2" xfId="1798" xr:uid="{00000000-0005-0000-0000-000079020000}"/>
    <cellStyle name="20% - Accent5 2 3 2 2 2 3" xfId="2835" xr:uid="{00000000-0005-0000-0000-00007A020000}"/>
    <cellStyle name="20% - Accent5 2 3 2 2 2 4" xfId="3881" xr:uid="{00000000-0005-0000-0000-00007B020000}"/>
    <cellStyle name="20% - Accent5 2 3 2 2 3" xfId="1093" xr:uid="{00000000-0005-0000-0000-00007C020000}"/>
    <cellStyle name="20% - Accent5 2 3 2 2 3 2" xfId="2147" xr:uid="{00000000-0005-0000-0000-00007D020000}"/>
    <cellStyle name="20% - Accent5 2 3 2 2 3 3" xfId="3184" xr:uid="{00000000-0005-0000-0000-00007E020000}"/>
    <cellStyle name="20% - Accent5 2 3 2 2 3 4" xfId="4228" xr:uid="{00000000-0005-0000-0000-00007F020000}"/>
    <cellStyle name="20% - Accent5 2 3 2 2 4" xfId="1457" xr:uid="{00000000-0005-0000-0000-000080020000}"/>
    <cellStyle name="20% - Accent5 2 3 2 2 5" xfId="2494" xr:uid="{00000000-0005-0000-0000-000081020000}"/>
    <cellStyle name="20% - Accent5 2 3 2 2 6" xfId="3540" xr:uid="{00000000-0005-0000-0000-000082020000}"/>
    <cellStyle name="20% - Accent5 2 3 2 3" xfId="563" xr:uid="{00000000-0005-0000-0000-000083020000}"/>
    <cellStyle name="20% - Accent5 2 3 2 3 2" xfId="1628" xr:uid="{00000000-0005-0000-0000-000084020000}"/>
    <cellStyle name="20% - Accent5 2 3 2 3 3" xfId="2665" xr:uid="{00000000-0005-0000-0000-000085020000}"/>
    <cellStyle name="20% - Accent5 2 3 2 3 4" xfId="3711" xr:uid="{00000000-0005-0000-0000-000086020000}"/>
    <cellStyle name="20% - Accent5 2 3 2 4" xfId="923" xr:uid="{00000000-0005-0000-0000-000087020000}"/>
    <cellStyle name="20% - Accent5 2 3 2 4 2" xfId="1977" xr:uid="{00000000-0005-0000-0000-000088020000}"/>
    <cellStyle name="20% - Accent5 2 3 2 4 3" xfId="3014" xr:uid="{00000000-0005-0000-0000-000089020000}"/>
    <cellStyle name="20% - Accent5 2 3 2 4 4" xfId="4058" xr:uid="{00000000-0005-0000-0000-00008A020000}"/>
    <cellStyle name="20% - Accent5 2 3 2 5" xfId="1287" xr:uid="{00000000-0005-0000-0000-00008B020000}"/>
    <cellStyle name="20% - Accent5 2 3 2 6" xfId="2324" xr:uid="{00000000-0005-0000-0000-00008C020000}"/>
    <cellStyle name="20% - Accent5 2 3 2 7" xfId="3370" xr:uid="{00000000-0005-0000-0000-00008D020000}"/>
    <cellStyle name="20% - Accent5 2 3 3" xfId="308" xr:uid="{00000000-0005-0000-0000-00008E020000}"/>
    <cellStyle name="20% - Accent5 2 3 3 2" xfId="650" xr:uid="{00000000-0005-0000-0000-00008F020000}"/>
    <cellStyle name="20% - Accent5 2 3 3 2 2" xfId="1715" xr:uid="{00000000-0005-0000-0000-000090020000}"/>
    <cellStyle name="20% - Accent5 2 3 3 2 3" xfId="2752" xr:uid="{00000000-0005-0000-0000-000091020000}"/>
    <cellStyle name="20% - Accent5 2 3 3 2 4" xfId="3798" xr:uid="{00000000-0005-0000-0000-000092020000}"/>
    <cellStyle name="20% - Accent5 2 3 3 3" xfId="1010" xr:uid="{00000000-0005-0000-0000-000093020000}"/>
    <cellStyle name="20% - Accent5 2 3 3 3 2" xfId="2064" xr:uid="{00000000-0005-0000-0000-000094020000}"/>
    <cellStyle name="20% - Accent5 2 3 3 3 3" xfId="3101" xr:uid="{00000000-0005-0000-0000-000095020000}"/>
    <cellStyle name="20% - Accent5 2 3 3 3 4" xfId="4145" xr:uid="{00000000-0005-0000-0000-000096020000}"/>
    <cellStyle name="20% - Accent5 2 3 3 4" xfId="1374" xr:uid="{00000000-0005-0000-0000-000097020000}"/>
    <cellStyle name="20% - Accent5 2 3 3 5" xfId="2411" xr:uid="{00000000-0005-0000-0000-000098020000}"/>
    <cellStyle name="20% - Accent5 2 3 3 6" xfId="3457" xr:uid="{00000000-0005-0000-0000-000099020000}"/>
    <cellStyle name="20% - Accent5 2 3 4" xfId="481" xr:uid="{00000000-0005-0000-0000-00009A020000}"/>
    <cellStyle name="20% - Accent5 2 3 4 2" xfId="1546" xr:uid="{00000000-0005-0000-0000-00009B020000}"/>
    <cellStyle name="20% - Accent5 2 3 4 3" xfId="2583" xr:uid="{00000000-0005-0000-0000-00009C020000}"/>
    <cellStyle name="20% - Accent5 2 3 4 4" xfId="3629" xr:uid="{00000000-0005-0000-0000-00009D020000}"/>
    <cellStyle name="20% - Accent5 2 3 5" xfId="841" xr:uid="{00000000-0005-0000-0000-00009E020000}"/>
    <cellStyle name="20% - Accent5 2 3 5 2" xfId="1895" xr:uid="{00000000-0005-0000-0000-00009F020000}"/>
    <cellStyle name="20% - Accent5 2 3 5 3" xfId="2932" xr:uid="{00000000-0005-0000-0000-0000A0020000}"/>
    <cellStyle name="20% - Accent5 2 3 5 4" xfId="3976" xr:uid="{00000000-0005-0000-0000-0000A1020000}"/>
    <cellStyle name="20% - Accent5 2 3 6" xfId="1205" xr:uid="{00000000-0005-0000-0000-0000A2020000}"/>
    <cellStyle name="20% - Accent5 2 3 7" xfId="2242" xr:uid="{00000000-0005-0000-0000-0000A3020000}"/>
    <cellStyle name="20% - Accent5 2 3 8" xfId="3289" xr:uid="{00000000-0005-0000-0000-0000A4020000}"/>
    <cellStyle name="20% - Accent5 2 4" xfId="159" xr:uid="{00000000-0005-0000-0000-0000A5020000}"/>
    <cellStyle name="20% - Accent5 2 4 2" xfId="337" xr:uid="{00000000-0005-0000-0000-0000A6020000}"/>
    <cellStyle name="20% - Accent5 2 4 2 2" xfId="679" xr:uid="{00000000-0005-0000-0000-0000A7020000}"/>
    <cellStyle name="20% - Accent5 2 4 2 2 2" xfId="1744" xr:uid="{00000000-0005-0000-0000-0000A8020000}"/>
    <cellStyle name="20% - Accent5 2 4 2 2 3" xfId="2781" xr:uid="{00000000-0005-0000-0000-0000A9020000}"/>
    <cellStyle name="20% - Accent5 2 4 2 2 4" xfId="3827" xr:uid="{00000000-0005-0000-0000-0000AA020000}"/>
    <cellStyle name="20% - Accent5 2 4 2 3" xfId="1039" xr:uid="{00000000-0005-0000-0000-0000AB020000}"/>
    <cellStyle name="20% - Accent5 2 4 2 3 2" xfId="2093" xr:uid="{00000000-0005-0000-0000-0000AC020000}"/>
    <cellStyle name="20% - Accent5 2 4 2 3 3" xfId="3130" xr:uid="{00000000-0005-0000-0000-0000AD020000}"/>
    <cellStyle name="20% - Accent5 2 4 2 3 4" xfId="4174" xr:uid="{00000000-0005-0000-0000-0000AE020000}"/>
    <cellStyle name="20% - Accent5 2 4 2 4" xfId="1403" xr:uid="{00000000-0005-0000-0000-0000AF020000}"/>
    <cellStyle name="20% - Accent5 2 4 2 5" xfId="2440" xr:uid="{00000000-0005-0000-0000-0000B0020000}"/>
    <cellStyle name="20% - Accent5 2 4 2 6" xfId="3486" xr:uid="{00000000-0005-0000-0000-0000B1020000}"/>
    <cellStyle name="20% - Accent5 2 4 3" xfId="509" xr:uid="{00000000-0005-0000-0000-0000B2020000}"/>
    <cellStyle name="20% - Accent5 2 4 3 2" xfId="1574" xr:uid="{00000000-0005-0000-0000-0000B3020000}"/>
    <cellStyle name="20% - Accent5 2 4 3 3" xfId="2611" xr:uid="{00000000-0005-0000-0000-0000B4020000}"/>
    <cellStyle name="20% - Accent5 2 4 3 4" xfId="3657" xr:uid="{00000000-0005-0000-0000-0000B5020000}"/>
    <cellStyle name="20% - Accent5 2 4 4" xfId="869" xr:uid="{00000000-0005-0000-0000-0000B6020000}"/>
    <cellStyle name="20% - Accent5 2 4 4 2" xfId="1923" xr:uid="{00000000-0005-0000-0000-0000B7020000}"/>
    <cellStyle name="20% - Accent5 2 4 4 3" xfId="2960" xr:uid="{00000000-0005-0000-0000-0000B8020000}"/>
    <cellStyle name="20% - Accent5 2 4 4 4" xfId="4004" xr:uid="{00000000-0005-0000-0000-0000B9020000}"/>
    <cellStyle name="20% - Accent5 2 4 5" xfId="1233" xr:uid="{00000000-0005-0000-0000-0000BA020000}"/>
    <cellStyle name="20% - Accent5 2 4 6" xfId="2270" xr:uid="{00000000-0005-0000-0000-0000BB020000}"/>
    <cellStyle name="20% - Accent5 2 4 7" xfId="3317" xr:uid="{00000000-0005-0000-0000-0000BC020000}"/>
    <cellStyle name="20% - Accent5 2 5" xfId="253" xr:uid="{00000000-0005-0000-0000-0000BD020000}"/>
    <cellStyle name="20% - Accent5 2 5 2" xfId="595" xr:uid="{00000000-0005-0000-0000-0000BE020000}"/>
    <cellStyle name="20% - Accent5 2 5 2 2" xfId="1660" xr:uid="{00000000-0005-0000-0000-0000BF020000}"/>
    <cellStyle name="20% - Accent5 2 5 2 3" xfId="2697" xr:uid="{00000000-0005-0000-0000-0000C0020000}"/>
    <cellStyle name="20% - Accent5 2 5 2 4" xfId="3743" xr:uid="{00000000-0005-0000-0000-0000C1020000}"/>
    <cellStyle name="20% - Accent5 2 5 3" xfId="955" xr:uid="{00000000-0005-0000-0000-0000C2020000}"/>
    <cellStyle name="20% - Accent5 2 5 3 2" xfId="2009" xr:uid="{00000000-0005-0000-0000-0000C3020000}"/>
    <cellStyle name="20% - Accent5 2 5 3 3" xfId="3046" xr:uid="{00000000-0005-0000-0000-0000C4020000}"/>
    <cellStyle name="20% - Accent5 2 5 3 4" xfId="4090" xr:uid="{00000000-0005-0000-0000-0000C5020000}"/>
    <cellStyle name="20% - Accent5 2 5 4" xfId="1319" xr:uid="{00000000-0005-0000-0000-0000C6020000}"/>
    <cellStyle name="20% - Accent5 2 5 5" xfId="2356" xr:uid="{00000000-0005-0000-0000-0000C7020000}"/>
    <cellStyle name="20% - Accent5 2 5 6" xfId="3402" xr:uid="{00000000-0005-0000-0000-0000C8020000}"/>
    <cellStyle name="20% - Accent5 2 6" xfId="426" xr:uid="{00000000-0005-0000-0000-0000C9020000}"/>
    <cellStyle name="20% - Accent5 2 6 2" xfId="1492" xr:uid="{00000000-0005-0000-0000-0000CA020000}"/>
    <cellStyle name="20% - Accent5 2 6 3" xfId="2529" xr:uid="{00000000-0005-0000-0000-0000CB020000}"/>
    <cellStyle name="20% - Accent5 2 6 4" xfId="3575" xr:uid="{00000000-0005-0000-0000-0000CC020000}"/>
    <cellStyle name="20% - Accent5 2 7" xfId="787" xr:uid="{00000000-0005-0000-0000-0000CD020000}"/>
    <cellStyle name="20% - Accent5 2 7 2" xfId="1841" xr:uid="{00000000-0005-0000-0000-0000CE020000}"/>
    <cellStyle name="20% - Accent5 2 7 3" xfId="2878" xr:uid="{00000000-0005-0000-0000-0000CF020000}"/>
    <cellStyle name="20% - Accent5 2 7 4" xfId="3922" xr:uid="{00000000-0005-0000-0000-0000D0020000}"/>
    <cellStyle name="20% - Accent5 2 8" xfId="1151" xr:uid="{00000000-0005-0000-0000-0000D1020000}"/>
    <cellStyle name="20% - Accent5 2 9" xfId="2188" xr:uid="{00000000-0005-0000-0000-0000D2020000}"/>
    <cellStyle name="20% - Accent6 2" xfId="56" xr:uid="{00000000-0005-0000-0000-0000D3020000}"/>
    <cellStyle name="20% - Accent6 2 10" xfId="3238" xr:uid="{00000000-0005-0000-0000-0000D4020000}"/>
    <cellStyle name="20% - Accent6 2 2" xfId="80" xr:uid="{00000000-0005-0000-0000-0000D5020000}"/>
    <cellStyle name="20% - Accent6 2 2 2" xfId="177" xr:uid="{00000000-0005-0000-0000-0000D6020000}"/>
    <cellStyle name="20% - Accent6 2 2 2 2" xfId="355" xr:uid="{00000000-0005-0000-0000-0000D7020000}"/>
    <cellStyle name="20% - Accent6 2 2 2 2 2" xfId="697" xr:uid="{00000000-0005-0000-0000-0000D8020000}"/>
    <cellStyle name="20% - Accent6 2 2 2 2 2 2" xfId="1762" xr:uid="{00000000-0005-0000-0000-0000D9020000}"/>
    <cellStyle name="20% - Accent6 2 2 2 2 2 3" xfId="2799" xr:uid="{00000000-0005-0000-0000-0000DA020000}"/>
    <cellStyle name="20% - Accent6 2 2 2 2 2 4" xfId="3845" xr:uid="{00000000-0005-0000-0000-0000DB020000}"/>
    <cellStyle name="20% - Accent6 2 2 2 2 3" xfId="1057" xr:uid="{00000000-0005-0000-0000-0000DC020000}"/>
    <cellStyle name="20% - Accent6 2 2 2 2 3 2" xfId="2111" xr:uid="{00000000-0005-0000-0000-0000DD020000}"/>
    <cellStyle name="20% - Accent6 2 2 2 2 3 3" xfId="3148" xr:uid="{00000000-0005-0000-0000-0000DE020000}"/>
    <cellStyle name="20% - Accent6 2 2 2 2 3 4" xfId="4192" xr:uid="{00000000-0005-0000-0000-0000DF020000}"/>
    <cellStyle name="20% - Accent6 2 2 2 2 4" xfId="1421" xr:uid="{00000000-0005-0000-0000-0000E0020000}"/>
    <cellStyle name="20% - Accent6 2 2 2 2 5" xfId="2458" xr:uid="{00000000-0005-0000-0000-0000E1020000}"/>
    <cellStyle name="20% - Accent6 2 2 2 2 6" xfId="3504" xr:uid="{00000000-0005-0000-0000-0000E2020000}"/>
    <cellStyle name="20% - Accent6 2 2 2 3" xfId="527" xr:uid="{00000000-0005-0000-0000-0000E3020000}"/>
    <cellStyle name="20% - Accent6 2 2 2 3 2" xfId="1592" xr:uid="{00000000-0005-0000-0000-0000E4020000}"/>
    <cellStyle name="20% - Accent6 2 2 2 3 3" xfId="2629" xr:uid="{00000000-0005-0000-0000-0000E5020000}"/>
    <cellStyle name="20% - Accent6 2 2 2 3 4" xfId="3675" xr:uid="{00000000-0005-0000-0000-0000E6020000}"/>
    <cellStyle name="20% - Accent6 2 2 2 4" xfId="887" xr:uid="{00000000-0005-0000-0000-0000E7020000}"/>
    <cellStyle name="20% - Accent6 2 2 2 4 2" xfId="1941" xr:uid="{00000000-0005-0000-0000-0000E8020000}"/>
    <cellStyle name="20% - Accent6 2 2 2 4 3" xfId="2978" xr:uid="{00000000-0005-0000-0000-0000E9020000}"/>
    <cellStyle name="20% - Accent6 2 2 2 4 4" xfId="4022" xr:uid="{00000000-0005-0000-0000-0000EA020000}"/>
    <cellStyle name="20% - Accent6 2 2 2 5" xfId="1251" xr:uid="{00000000-0005-0000-0000-0000EB020000}"/>
    <cellStyle name="20% - Accent6 2 2 2 6" xfId="2288" xr:uid="{00000000-0005-0000-0000-0000EC020000}"/>
    <cellStyle name="20% - Accent6 2 2 2 7" xfId="3335" xr:uid="{00000000-0005-0000-0000-0000ED020000}"/>
    <cellStyle name="20% - Accent6 2 2 3" xfId="271" xr:uid="{00000000-0005-0000-0000-0000EE020000}"/>
    <cellStyle name="20% - Accent6 2 2 3 2" xfId="613" xr:uid="{00000000-0005-0000-0000-0000EF020000}"/>
    <cellStyle name="20% - Accent6 2 2 3 2 2" xfId="1678" xr:uid="{00000000-0005-0000-0000-0000F0020000}"/>
    <cellStyle name="20% - Accent6 2 2 3 2 3" xfId="2715" xr:uid="{00000000-0005-0000-0000-0000F1020000}"/>
    <cellStyle name="20% - Accent6 2 2 3 2 4" xfId="3761" xr:uid="{00000000-0005-0000-0000-0000F2020000}"/>
    <cellStyle name="20% - Accent6 2 2 3 3" xfId="973" xr:uid="{00000000-0005-0000-0000-0000F3020000}"/>
    <cellStyle name="20% - Accent6 2 2 3 3 2" xfId="2027" xr:uid="{00000000-0005-0000-0000-0000F4020000}"/>
    <cellStyle name="20% - Accent6 2 2 3 3 3" xfId="3064" xr:uid="{00000000-0005-0000-0000-0000F5020000}"/>
    <cellStyle name="20% - Accent6 2 2 3 3 4" xfId="4108" xr:uid="{00000000-0005-0000-0000-0000F6020000}"/>
    <cellStyle name="20% - Accent6 2 2 3 4" xfId="1337" xr:uid="{00000000-0005-0000-0000-0000F7020000}"/>
    <cellStyle name="20% - Accent6 2 2 3 5" xfId="2374" xr:uid="{00000000-0005-0000-0000-0000F8020000}"/>
    <cellStyle name="20% - Accent6 2 2 3 6" xfId="3420" xr:uid="{00000000-0005-0000-0000-0000F9020000}"/>
    <cellStyle name="20% - Accent6 2 2 4" xfId="444" xr:uid="{00000000-0005-0000-0000-0000FA020000}"/>
    <cellStyle name="20% - Accent6 2 2 4 2" xfId="1510" xr:uid="{00000000-0005-0000-0000-0000FB020000}"/>
    <cellStyle name="20% - Accent6 2 2 4 3" xfId="2547" xr:uid="{00000000-0005-0000-0000-0000FC020000}"/>
    <cellStyle name="20% - Accent6 2 2 4 4" xfId="3593" xr:uid="{00000000-0005-0000-0000-0000FD020000}"/>
    <cellStyle name="20% - Accent6 2 2 5" xfId="805" xr:uid="{00000000-0005-0000-0000-0000FE020000}"/>
    <cellStyle name="20% - Accent6 2 2 5 2" xfId="1859" xr:uid="{00000000-0005-0000-0000-0000FF020000}"/>
    <cellStyle name="20% - Accent6 2 2 5 3" xfId="2896" xr:uid="{00000000-0005-0000-0000-000000030000}"/>
    <cellStyle name="20% - Accent6 2 2 5 4" xfId="3940" xr:uid="{00000000-0005-0000-0000-000001030000}"/>
    <cellStyle name="20% - Accent6 2 2 6" xfId="1169" xr:uid="{00000000-0005-0000-0000-000002030000}"/>
    <cellStyle name="20% - Accent6 2 2 7" xfId="2206" xr:uid="{00000000-0005-0000-0000-000003030000}"/>
    <cellStyle name="20% - Accent6 2 2 8" xfId="3255" xr:uid="{00000000-0005-0000-0000-000004030000}"/>
    <cellStyle name="20% - Accent6 2 3" xfId="128" xr:uid="{00000000-0005-0000-0000-000005030000}"/>
    <cellStyle name="20% - Accent6 2 3 2" xfId="214" xr:uid="{00000000-0005-0000-0000-000006030000}"/>
    <cellStyle name="20% - Accent6 2 3 2 2" xfId="392" xr:uid="{00000000-0005-0000-0000-000007030000}"/>
    <cellStyle name="20% - Accent6 2 3 2 2 2" xfId="734" xr:uid="{00000000-0005-0000-0000-000008030000}"/>
    <cellStyle name="20% - Accent6 2 3 2 2 2 2" xfId="1799" xr:uid="{00000000-0005-0000-0000-000009030000}"/>
    <cellStyle name="20% - Accent6 2 3 2 2 2 3" xfId="2836" xr:uid="{00000000-0005-0000-0000-00000A030000}"/>
    <cellStyle name="20% - Accent6 2 3 2 2 2 4" xfId="3882" xr:uid="{00000000-0005-0000-0000-00000B030000}"/>
    <cellStyle name="20% - Accent6 2 3 2 2 3" xfId="1094" xr:uid="{00000000-0005-0000-0000-00000C030000}"/>
    <cellStyle name="20% - Accent6 2 3 2 2 3 2" xfId="2148" xr:uid="{00000000-0005-0000-0000-00000D030000}"/>
    <cellStyle name="20% - Accent6 2 3 2 2 3 3" xfId="3185" xr:uid="{00000000-0005-0000-0000-00000E030000}"/>
    <cellStyle name="20% - Accent6 2 3 2 2 3 4" xfId="4229" xr:uid="{00000000-0005-0000-0000-00000F030000}"/>
    <cellStyle name="20% - Accent6 2 3 2 2 4" xfId="1458" xr:uid="{00000000-0005-0000-0000-000010030000}"/>
    <cellStyle name="20% - Accent6 2 3 2 2 5" xfId="2495" xr:uid="{00000000-0005-0000-0000-000011030000}"/>
    <cellStyle name="20% - Accent6 2 3 2 2 6" xfId="3541" xr:uid="{00000000-0005-0000-0000-000012030000}"/>
    <cellStyle name="20% - Accent6 2 3 2 3" xfId="564" xr:uid="{00000000-0005-0000-0000-000013030000}"/>
    <cellStyle name="20% - Accent6 2 3 2 3 2" xfId="1629" xr:uid="{00000000-0005-0000-0000-000014030000}"/>
    <cellStyle name="20% - Accent6 2 3 2 3 3" xfId="2666" xr:uid="{00000000-0005-0000-0000-000015030000}"/>
    <cellStyle name="20% - Accent6 2 3 2 3 4" xfId="3712" xr:uid="{00000000-0005-0000-0000-000016030000}"/>
    <cellStyle name="20% - Accent6 2 3 2 4" xfId="924" xr:uid="{00000000-0005-0000-0000-000017030000}"/>
    <cellStyle name="20% - Accent6 2 3 2 4 2" xfId="1978" xr:uid="{00000000-0005-0000-0000-000018030000}"/>
    <cellStyle name="20% - Accent6 2 3 2 4 3" xfId="3015" xr:uid="{00000000-0005-0000-0000-000019030000}"/>
    <cellStyle name="20% - Accent6 2 3 2 4 4" xfId="4059" xr:uid="{00000000-0005-0000-0000-00001A030000}"/>
    <cellStyle name="20% - Accent6 2 3 2 5" xfId="1288" xr:uid="{00000000-0005-0000-0000-00001B030000}"/>
    <cellStyle name="20% - Accent6 2 3 2 6" xfId="2325" xr:uid="{00000000-0005-0000-0000-00001C030000}"/>
    <cellStyle name="20% - Accent6 2 3 2 7" xfId="3371" xr:uid="{00000000-0005-0000-0000-00001D030000}"/>
    <cellStyle name="20% - Accent6 2 3 3" xfId="309" xr:uid="{00000000-0005-0000-0000-00001E030000}"/>
    <cellStyle name="20% - Accent6 2 3 3 2" xfId="651" xr:uid="{00000000-0005-0000-0000-00001F030000}"/>
    <cellStyle name="20% - Accent6 2 3 3 2 2" xfId="1716" xr:uid="{00000000-0005-0000-0000-000020030000}"/>
    <cellStyle name="20% - Accent6 2 3 3 2 3" xfId="2753" xr:uid="{00000000-0005-0000-0000-000021030000}"/>
    <cellStyle name="20% - Accent6 2 3 3 2 4" xfId="3799" xr:uid="{00000000-0005-0000-0000-000022030000}"/>
    <cellStyle name="20% - Accent6 2 3 3 3" xfId="1011" xr:uid="{00000000-0005-0000-0000-000023030000}"/>
    <cellStyle name="20% - Accent6 2 3 3 3 2" xfId="2065" xr:uid="{00000000-0005-0000-0000-000024030000}"/>
    <cellStyle name="20% - Accent6 2 3 3 3 3" xfId="3102" xr:uid="{00000000-0005-0000-0000-000025030000}"/>
    <cellStyle name="20% - Accent6 2 3 3 3 4" xfId="4146" xr:uid="{00000000-0005-0000-0000-000026030000}"/>
    <cellStyle name="20% - Accent6 2 3 3 4" xfId="1375" xr:uid="{00000000-0005-0000-0000-000027030000}"/>
    <cellStyle name="20% - Accent6 2 3 3 5" xfId="2412" xr:uid="{00000000-0005-0000-0000-000028030000}"/>
    <cellStyle name="20% - Accent6 2 3 3 6" xfId="3458" xr:uid="{00000000-0005-0000-0000-000029030000}"/>
    <cellStyle name="20% - Accent6 2 3 4" xfId="482" xr:uid="{00000000-0005-0000-0000-00002A030000}"/>
    <cellStyle name="20% - Accent6 2 3 4 2" xfId="1547" xr:uid="{00000000-0005-0000-0000-00002B030000}"/>
    <cellStyle name="20% - Accent6 2 3 4 3" xfId="2584" xr:uid="{00000000-0005-0000-0000-00002C030000}"/>
    <cellStyle name="20% - Accent6 2 3 4 4" xfId="3630" xr:uid="{00000000-0005-0000-0000-00002D030000}"/>
    <cellStyle name="20% - Accent6 2 3 5" xfId="842" xr:uid="{00000000-0005-0000-0000-00002E030000}"/>
    <cellStyle name="20% - Accent6 2 3 5 2" xfId="1896" xr:uid="{00000000-0005-0000-0000-00002F030000}"/>
    <cellStyle name="20% - Accent6 2 3 5 3" xfId="2933" xr:uid="{00000000-0005-0000-0000-000030030000}"/>
    <cellStyle name="20% - Accent6 2 3 5 4" xfId="3977" xr:uid="{00000000-0005-0000-0000-000031030000}"/>
    <cellStyle name="20% - Accent6 2 3 6" xfId="1206" xr:uid="{00000000-0005-0000-0000-000032030000}"/>
    <cellStyle name="20% - Accent6 2 3 7" xfId="2243" xr:uid="{00000000-0005-0000-0000-000033030000}"/>
    <cellStyle name="20% - Accent6 2 3 8" xfId="3290" xr:uid="{00000000-0005-0000-0000-000034030000}"/>
    <cellStyle name="20% - Accent6 2 4" xfId="160" xr:uid="{00000000-0005-0000-0000-000035030000}"/>
    <cellStyle name="20% - Accent6 2 4 2" xfId="338" xr:uid="{00000000-0005-0000-0000-000036030000}"/>
    <cellStyle name="20% - Accent6 2 4 2 2" xfId="680" xr:uid="{00000000-0005-0000-0000-000037030000}"/>
    <cellStyle name="20% - Accent6 2 4 2 2 2" xfId="1745" xr:uid="{00000000-0005-0000-0000-000038030000}"/>
    <cellStyle name="20% - Accent6 2 4 2 2 3" xfId="2782" xr:uid="{00000000-0005-0000-0000-000039030000}"/>
    <cellStyle name="20% - Accent6 2 4 2 2 4" xfId="3828" xr:uid="{00000000-0005-0000-0000-00003A030000}"/>
    <cellStyle name="20% - Accent6 2 4 2 3" xfId="1040" xr:uid="{00000000-0005-0000-0000-00003B030000}"/>
    <cellStyle name="20% - Accent6 2 4 2 3 2" xfId="2094" xr:uid="{00000000-0005-0000-0000-00003C030000}"/>
    <cellStyle name="20% - Accent6 2 4 2 3 3" xfId="3131" xr:uid="{00000000-0005-0000-0000-00003D030000}"/>
    <cellStyle name="20% - Accent6 2 4 2 3 4" xfId="4175" xr:uid="{00000000-0005-0000-0000-00003E030000}"/>
    <cellStyle name="20% - Accent6 2 4 2 4" xfId="1404" xr:uid="{00000000-0005-0000-0000-00003F030000}"/>
    <cellStyle name="20% - Accent6 2 4 2 5" xfId="2441" xr:uid="{00000000-0005-0000-0000-000040030000}"/>
    <cellStyle name="20% - Accent6 2 4 2 6" xfId="3487" xr:uid="{00000000-0005-0000-0000-000041030000}"/>
    <cellStyle name="20% - Accent6 2 4 3" xfId="510" xr:uid="{00000000-0005-0000-0000-000042030000}"/>
    <cellStyle name="20% - Accent6 2 4 3 2" xfId="1575" xr:uid="{00000000-0005-0000-0000-000043030000}"/>
    <cellStyle name="20% - Accent6 2 4 3 3" xfId="2612" xr:uid="{00000000-0005-0000-0000-000044030000}"/>
    <cellStyle name="20% - Accent6 2 4 3 4" xfId="3658" xr:uid="{00000000-0005-0000-0000-000045030000}"/>
    <cellStyle name="20% - Accent6 2 4 4" xfId="870" xr:uid="{00000000-0005-0000-0000-000046030000}"/>
    <cellStyle name="20% - Accent6 2 4 4 2" xfId="1924" xr:uid="{00000000-0005-0000-0000-000047030000}"/>
    <cellStyle name="20% - Accent6 2 4 4 3" xfId="2961" xr:uid="{00000000-0005-0000-0000-000048030000}"/>
    <cellStyle name="20% - Accent6 2 4 4 4" xfId="4005" xr:uid="{00000000-0005-0000-0000-000049030000}"/>
    <cellStyle name="20% - Accent6 2 4 5" xfId="1234" xr:uid="{00000000-0005-0000-0000-00004A030000}"/>
    <cellStyle name="20% - Accent6 2 4 6" xfId="2271" xr:uid="{00000000-0005-0000-0000-00004B030000}"/>
    <cellStyle name="20% - Accent6 2 4 7" xfId="3318" xr:uid="{00000000-0005-0000-0000-00004C030000}"/>
    <cellStyle name="20% - Accent6 2 5" xfId="254" xr:uid="{00000000-0005-0000-0000-00004D030000}"/>
    <cellStyle name="20% - Accent6 2 5 2" xfId="596" xr:uid="{00000000-0005-0000-0000-00004E030000}"/>
    <cellStyle name="20% - Accent6 2 5 2 2" xfId="1661" xr:uid="{00000000-0005-0000-0000-00004F030000}"/>
    <cellStyle name="20% - Accent6 2 5 2 3" xfId="2698" xr:uid="{00000000-0005-0000-0000-000050030000}"/>
    <cellStyle name="20% - Accent6 2 5 2 4" xfId="3744" xr:uid="{00000000-0005-0000-0000-000051030000}"/>
    <cellStyle name="20% - Accent6 2 5 3" xfId="956" xr:uid="{00000000-0005-0000-0000-000052030000}"/>
    <cellStyle name="20% - Accent6 2 5 3 2" xfId="2010" xr:uid="{00000000-0005-0000-0000-000053030000}"/>
    <cellStyle name="20% - Accent6 2 5 3 3" xfId="3047" xr:uid="{00000000-0005-0000-0000-000054030000}"/>
    <cellStyle name="20% - Accent6 2 5 3 4" xfId="4091" xr:uid="{00000000-0005-0000-0000-000055030000}"/>
    <cellStyle name="20% - Accent6 2 5 4" xfId="1320" xr:uid="{00000000-0005-0000-0000-000056030000}"/>
    <cellStyle name="20% - Accent6 2 5 5" xfId="2357" xr:uid="{00000000-0005-0000-0000-000057030000}"/>
    <cellStyle name="20% - Accent6 2 5 6" xfId="3403" xr:uid="{00000000-0005-0000-0000-000058030000}"/>
    <cellStyle name="20% - Accent6 2 6" xfId="427" xr:uid="{00000000-0005-0000-0000-000059030000}"/>
    <cellStyle name="20% - Accent6 2 6 2" xfId="1493" xr:uid="{00000000-0005-0000-0000-00005A030000}"/>
    <cellStyle name="20% - Accent6 2 6 3" xfId="2530" xr:uid="{00000000-0005-0000-0000-00005B030000}"/>
    <cellStyle name="20% - Accent6 2 6 4" xfId="3576" xr:uid="{00000000-0005-0000-0000-00005C030000}"/>
    <cellStyle name="20% - Accent6 2 7" xfId="788" xr:uid="{00000000-0005-0000-0000-00005D030000}"/>
    <cellStyle name="20% - Accent6 2 7 2" xfId="1842" xr:uid="{00000000-0005-0000-0000-00005E030000}"/>
    <cellStyle name="20% - Accent6 2 7 3" xfId="2879" xr:uid="{00000000-0005-0000-0000-00005F030000}"/>
    <cellStyle name="20% - Accent6 2 7 4" xfId="3923" xr:uid="{00000000-0005-0000-0000-000060030000}"/>
    <cellStyle name="20% - Accent6 2 8" xfId="1152" xr:uid="{00000000-0005-0000-0000-000061030000}"/>
    <cellStyle name="20% - Accent6 2 9" xfId="2189" xr:uid="{00000000-0005-0000-0000-000062030000}"/>
    <cellStyle name="40% - Accent1 2" xfId="57" xr:uid="{00000000-0005-0000-0000-000063030000}"/>
    <cellStyle name="40% - Accent1 2 10" xfId="3239" xr:uid="{00000000-0005-0000-0000-000064030000}"/>
    <cellStyle name="40% - Accent1 2 2" xfId="81" xr:uid="{00000000-0005-0000-0000-000065030000}"/>
    <cellStyle name="40% - Accent1 2 2 2" xfId="178" xr:uid="{00000000-0005-0000-0000-000066030000}"/>
    <cellStyle name="40% - Accent1 2 2 2 2" xfId="356" xr:uid="{00000000-0005-0000-0000-000067030000}"/>
    <cellStyle name="40% - Accent1 2 2 2 2 2" xfId="698" xr:uid="{00000000-0005-0000-0000-000068030000}"/>
    <cellStyle name="40% - Accent1 2 2 2 2 2 2" xfId="1763" xr:uid="{00000000-0005-0000-0000-000069030000}"/>
    <cellStyle name="40% - Accent1 2 2 2 2 2 3" xfId="2800" xr:uid="{00000000-0005-0000-0000-00006A030000}"/>
    <cellStyle name="40% - Accent1 2 2 2 2 2 4" xfId="3846" xr:uid="{00000000-0005-0000-0000-00006B030000}"/>
    <cellStyle name="40% - Accent1 2 2 2 2 3" xfId="1058" xr:uid="{00000000-0005-0000-0000-00006C030000}"/>
    <cellStyle name="40% - Accent1 2 2 2 2 3 2" xfId="2112" xr:uid="{00000000-0005-0000-0000-00006D030000}"/>
    <cellStyle name="40% - Accent1 2 2 2 2 3 3" xfId="3149" xr:uid="{00000000-0005-0000-0000-00006E030000}"/>
    <cellStyle name="40% - Accent1 2 2 2 2 3 4" xfId="4193" xr:uid="{00000000-0005-0000-0000-00006F030000}"/>
    <cellStyle name="40% - Accent1 2 2 2 2 4" xfId="1422" xr:uid="{00000000-0005-0000-0000-000070030000}"/>
    <cellStyle name="40% - Accent1 2 2 2 2 5" xfId="2459" xr:uid="{00000000-0005-0000-0000-000071030000}"/>
    <cellStyle name="40% - Accent1 2 2 2 2 6" xfId="3505" xr:uid="{00000000-0005-0000-0000-000072030000}"/>
    <cellStyle name="40% - Accent1 2 2 2 3" xfId="528" xr:uid="{00000000-0005-0000-0000-000073030000}"/>
    <cellStyle name="40% - Accent1 2 2 2 3 2" xfId="1593" xr:uid="{00000000-0005-0000-0000-000074030000}"/>
    <cellStyle name="40% - Accent1 2 2 2 3 3" xfId="2630" xr:uid="{00000000-0005-0000-0000-000075030000}"/>
    <cellStyle name="40% - Accent1 2 2 2 3 4" xfId="3676" xr:uid="{00000000-0005-0000-0000-000076030000}"/>
    <cellStyle name="40% - Accent1 2 2 2 4" xfId="888" xr:uid="{00000000-0005-0000-0000-000077030000}"/>
    <cellStyle name="40% - Accent1 2 2 2 4 2" xfId="1942" xr:uid="{00000000-0005-0000-0000-000078030000}"/>
    <cellStyle name="40% - Accent1 2 2 2 4 3" xfId="2979" xr:uid="{00000000-0005-0000-0000-000079030000}"/>
    <cellStyle name="40% - Accent1 2 2 2 4 4" xfId="4023" xr:uid="{00000000-0005-0000-0000-00007A030000}"/>
    <cellStyle name="40% - Accent1 2 2 2 5" xfId="1252" xr:uid="{00000000-0005-0000-0000-00007B030000}"/>
    <cellStyle name="40% - Accent1 2 2 2 6" xfId="2289" xr:uid="{00000000-0005-0000-0000-00007C030000}"/>
    <cellStyle name="40% - Accent1 2 2 2 7" xfId="3336" xr:uid="{00000000-0005-0000-0000-00007D030000}"/>
    <cellStyle name="40% - Accent1 2 2 3" xfId="272" xr:uid="{00000000-0005-0000-0000-00007E030000}"/>
    <cellStyle name="40% - Accent1 2 2 3 2" xfId="614" xr:uid="{00000000-0005-0000-0000-00007F030000}"/>
    <cellStyle name="40% - Accent1 2 2 3 2 2" xfId="1679" xr:uid="{00000000-0005-0000-0000-000080030000}"/>
    <cellStyle name="40% - Accent1 2 2 3 2 3" xfId="2716" xr:uid="{00000000-0005-0000-0000-000081030000}"/>
    <cellStyle name="40% - Accent1 2 2 3 2 4" xfId="3762" xr:uid="{00000000-0005-0000-0000-000082030000}"/>
    <cellStyle name="40% - Accent1 2 2 3 3" xfId="974" xr:uid="{00000000-0005-0000-0000-000083030000}"/>
    <cellStyle name="40% - Accent1 2 2 3 3 2" xfId="2028" xr:uid="{00000000-0005-0000-0000-000084030000}"/>
    <cellStyle name="40% - Accent1 2 2 3 3 3" xfId="3065" xr:uid="{00000000-0005-0000-0000-000085030000}"/>
    <cellStyle name="40% - Accent1 2 2 3 3 4" xfId="4109" xr:uid="{00000000-0005-0000-0000-000086030000}"/>
    <cellStyle name="40% - Accent1 2 2 3 4" xfId="1338" xr:uid="{00000000-0005-0000-0000-000087030000}"/>
    <cellStyle name="40% - Accent1 2 2 3 5" xfId="2375" xr:uid="{00000000-0005-0000-0000-000088030000}"/>
    <cellStyle name="40% - Accent1 2 2 3 6" xfId="3421" xr:uid="{00000000-0005-0000-0000-000089030000}"/>
    <cellStyle name="40% - Accent1 2 2 4" xfId="445" xr:uid="{00000000-0005-0000-0000-00008A030000}"/>
    <cellStyle name="40% - Accent1 2 2 4 2" xfId="1511" xr:uid="{00000000-0005-0000-0000-00008B030000}"/>
    <cellStyle name="40% - Accent1 2 2 4 3" xfId="2548" xr:uid="{00000000-0005-0000-0000-00008C030000}"/>
    <cellStyle name="40% - Accent1 2 2 4 4" xfId="3594" xr:uid="{00000000-0005-0000-0000-00008D030000}"/>
    <cellStyle name="40% - Accent1 2 2 5" xfId="806" xr:uid="{00000000-0005-0000-0000-00008E030000}"/>
    <cellStyle name="40% - Accent1 2 2 5 2" xfId="1860" xr:uid="{00000000-0005-0000-0000-00008F030000}"/>
    <cellStyle name="40% - Accent1 2 2 5 3" xfId="2897" xr:uid="{00000000-0005-0000-0000-000090030000}"/>
    <cellStyle name="40% - Accent1 2 2 5 4" xfId="3941" xr:uid="{00000000-0005-0000-0000-000091030000}"/>
    <cellStyle name="40% - Accent1 2 2 6" xfId="1170" xr:uid="{00000000-0005-0000-0000-000092030000}"/>
    <cellStyle name="40% - Accent1 2 2 7" xfId="2207" xr:uid="{00000000-0005-0000-0000-000093030000}"/>
    <cellStyle name="40% - Accent1 2 2 8" xfId="3256" xr:uid="{00000000-0005-0000-0000-000094030000}"/>
    <cellStyle name="40% - Accent1 2 3" xfId="129" xr:uid="{00000000-0005-0000-0000-000095030000}"/>
    <cellStyle name="40% - Accent1 2 3 2" xfId="215" xr:uid="{00000000-0005-0000-0000-000096030000}"/>
    <cellStyle name="40% - Accent1 2 3 2 2" xfId="393" xr:uid="{00000000-0005-0000-0000-000097030000}"/>
    <cellStyle name="40% - Accent1 2 3 2 2 2" xfId="735" xr:uid="{00000000-0005-0000-0000-000098030000}"/>
    <cellStyle name="40% - Accent1 2 3 2 2 2 2" xfId="1800" xr:uid="{00000000-0005-0000-0000-000099030000}"/>
    <cellStyle name="40% - Accent1 2 3 2 2 2 3" xfId="2837" xr:uid="{00000000-0005-0000-0000-00009A030000}"/>
    <cellStyle name="40% - Accent1 2 3 2 2 2 4" xfId="3883" xr:uid="{00000000-0005-0000-0000-00009B030000}"/>
    <cellStyle name="40% - Accent1 2 3 2 2 3" xfId="1095" xr:uid="{00000000-0005-0000-0000-00009C030000}"/>
    <cellStyle name="40% - Accent1 2 3 2 2 3 2" xfId="2149" xr:uid="{00000000-0005-0000-0000-00009D030000}"/>
    <cellStyle name="40% - Accent1 2 3 2 2 3 3" xfId="3186" xr:uid="{00000000-0005-0000-0000-00009E030000}"/>
    <cellStyle name="40% - Accent1 2 3 2 2 3 4" xfId="4230" xr:uid="{00000000-0005-0000-0000-00009F030000}"/>
    <cellStyle name="40% - Accent1 2 3 2 2 4" xfId="1459" xr:uid="{00000000-0005-0000-0000-0000A0030000}"/>
    <cellStyle name="40% - Accent1 2 3 2 2 5" xfId="2496" xr:uid="{00000000-0005-0000-0000-0000A1030000}"/>
    <cellStyle name="40% - Accent1 2 3 2 2 6" xfId="3542" xr:uid="{00000000-0005-0000-0000-0000A2030000}"/>
    <cellStyle name="40% - Accent1 2 3 2 3" xfId="565" xr:uid="{00000000-0005-0000-0000-0000A3030000}"/>
    <cellStyle name="40% - Accent1 2 3 2 3 2" xfId="1630" xr:uid="{00000000-0005-0000-0000-0000A4030000}"/>
    <cellStyle name="40% - Accent1 2 3 2 3 3" xfId="2667" xr:uid="{00000000-0005-0000-0000-0000A5030000}"/>
    <cellStyle name="40% - Accent1 2 3 2 3 4" xfId="3713" xr:uid="{00000000-0005-0000-0000-0000A6030000}"/>
    <cellStyle name="40% - Accent1 2 3 2 4" xfId="925" xr:uid="{00000000-0005-0000-0000-0000A7030000}"/>
    <cellStyle name="40% - Accent1 2 3 2 4 2" xfId="1979" xr:uid="{00000000-0005-0000-0000-0000A8030000}"/>
    <cellStyle name="40% - Accent1 2 3 2 4 3" xfId="3016" xr:uid="{00000000-0005-0000-0000-0000A9030000}"/>
    <cellStyle name="40% - Accent1 2 3 2 4 4" xfId="4060" xr:uid="{00000000-0005-0000-0000-0000AA030000}"/>
    <cellStyle name="40% - Accent1 2 3 2 5" xfId="1289" xr:uid="{00000000-0005-0000-0000-0000AB030000}"/>
    <cellStyle name="40% - Accent1 2 3 2 6" xfId="2326" xr:uid="{00000000-0005-0000-0000-0000AC030000}"/>
    <cellStyle name="40% - Accent1 2 3 2 7" xfId="3372" xr:uid="{00000000-0005-0000-0000-0000AD030000}"/>
    <cellStyle name="40% - Accent1 2 3 3" xfId="310" xr:uid="{00000000-0005-0000-0000-0000AE030000}"/>
    <cellStyle name="40% - Accent1 2 3 3 2" xfId="652" xr:uid="{00000000-0005-0000-0000-0000AF030000}"/>
    <cellStyle name="40% - Accent1 2 3 3 2 2" xfId="1717" xr:uid="{00000000-0005-0000-0000-0000B0030000}"/>
    <cellStyle name="40% - Accent1 2 3 3 2 3" xfId="2754" xr:uid="{00000000-0005-0000-0000-0000B1030000}"/>
    <cellStyle name="40% - Accent1 2 3 3 2 4" xfId="3800" xr:uid="{00000000-0005-0000-0000-0000B2030000}"/>
    <cellStyle name="40% - Accent1 2 3 3 3" xfId="1012" xr:uid="{00000000-0005-0000-0000-0000B3030000}"/>
    <cellStyle name="40% - Accent1 2 3 3 3 2" xfId="2066" xr:uid="{00000000-0005-0000-0000-0000B4030000}"/>
    <cellStyle name="40% - Accent1 2 3 3 3 3" xfId="3103" xr:uid="{00000000-0005-0000-0000-0000B5030000}"/>
    <cellStyle name="40% - Accent1 2 3 3 3 4" xfId="4147" xr:uid="{00000000-0005-0000-0000-0000B6030000}"/>
    <cellStyle name="40% - Accent1 2 3 3 4" xfId="1376" xr:uid="{00000000-0005-0000-0000-0000B7030000}"/>
    <cellStyle name="40% - Accent1 2 3 3 5" xfId="2413" xr:uid="{00000000-0005-0000-0000-0000B8030000}"/>
    <cellStyle name="40% - Accent1 2 3 3 6" xfId="3459" xr:uid="{00000000-0005-0000-0000-0000B9030000}"/>
    <cellStyle name="40% - Accent1 2 3 4" xfId="483" xr:uid="{00000000-0005-0000-0000-0000BA030000}"/>
    <cellStyle name="40% - Accent1 2 3 4 2" xfId="1548" xr:uid="{00000000-0005-0000-0000-0000BB030000}"/>
    <cellStyle name="40% - Accent1 2 3 4 3" xfId="2585" xr:uid="{00000000-0005-0000-0000-0000BC030000}"/>
    <cellStyle name="40% - Accent1 2 3 4 4" xfId="3631" xr:uid="{00000000-0005-0000-0000-0000BD030000}"/>
    <cellStyle name="40% - Accent1 2 3 5" xfId="843" xr:uid="{00000000-0005-0000-0000-0000BE030000}"/>
    <cellStyle name="40% - Accent1 2 3 5 2" xfId="1897" xr:uid="{00000000-0005-0000-0000-0000BF030000}"/>
    <cellStyle name="40% - Accent1 2 3 5 3" xfId="2934" xr:uid="{00000000-0005-0000-0000-0000C0030000}"/>
    <cellStyle name="40% - Accent1 2 3 5 4" xfId="3978" xr:uid="{00000000-0005-0000-0000-0000C1030000}"/>
    <cellStyle name="40% - Accent1 2 3 6" xfId="1207" xr:uid="{00000000-0005-0000-0000-0000C2030000}"/>
    <cellStyle name="40% - Accent1 2 3 7" xfId="2244" xr:uid="{00000000-0005-0000-0000-0000C3030000}"/>
    <cellStyle name="40% - Accent1 2 3 8" xfId="3291" xr:uid="{00000000-0005-0000-0000-0000C4030000}"/>
    <cellStyle name="40% - Accent1 2 4" xfId="161" xr:uid="{00000000-0005-0000-0000-0000C5030000}"/>
    <cellStyle name="40% - Accent1 2 4 2" xfId="339" xr:uid="{00000000-0005-0000-0000-0000C6030000}"/>
    <cellStyle name="40% - Accent1 2 4 2 2" xfId="681" xr:uid="{00000000-0005-0000-0000-0000C7030000}"/>
    <cellStyle name="40% - Accent1 2 4 2 2 2" xfId="1746" xr:uid="{00000000-0005-0000-0000-0000C8030000}"/>
    <cellStyle name="40% - Accent1 2 4 2 2 3" xfId="2783" xr:uid="{00000000-0005-0000-0000-0000C9030000}"/>
    <cellStyle name="40% - Accent1 2 4 2 2 4" xfId="3829" xr:uid="{00000000-0005-0000-0000-0000CA030000}"/>
    <cellStyle name="40% - Accent1 2 4 2 3" xfId="1041" xr:uid="{00000000-0005-0000-0000-0000CB030000}"/>
    <cellStyle name="40% - Accent1 2 4 2 3 2" xfId="2095" xr:uid="{00000000-0005-0000-0000-0000CC030000}"/>
    <cellStyle name="40% - Accent1 2 4 2 3 3" xfId="3132" xr:uid="{00000000-0005-0000-0000-0000CD030000}"/>
    <cellStyle name="40% - Accent1 2 4 2 3 4" xfId="4176" xr:uid="{00000000-0005-0000-0000-0000CE030000}"/>
    <cellStyle name="40% - Accent1 2 4 2 4" xfId="1405" xr:uid="{00000000-0005-0000-0000-0000CF030000}"/>
    <cellStyle name="40% - Accent1 2 4 2 5" xfId="2442" xr:uid="{00000000-0005-0000-0000-0000D0030000}"/>
    <cellStyle name="40% - Accent1 2 4 2 6" xfId="3488" xr:uid="{00000000-0005-0000-0000-0000D1030000}"/>
    <cellStyle name="40% - Accent1 2 4 3" xfId="511" xr:uid="{00000000-0005-0000-0000-0000D2030000}"/>
    <cellStyle name="40% - Accent1 2 4 3 2" xfId="1576" xr:uid="{00000000-0005-0000-0000-0000D3030000}"/>
    <cellStyle name="40% - Accent1 2 4 3 3" xfId="2613" xr:uid="{00000000-0005-0000-0000-0000D4030000}"/>
    <cellStyle name="40% - Accent1 2 4 3 4" xfId="3659" xr:uid="{00000000-0005-0000-0000-0000D5030000}"/>
    <cellStyle name="40% - Accent1 2 4 4" xfId="871" xr:uid="{00000000-0005-0000-0000-0000D6030000}"/>
    <cellStyle name="40% - Accent1 2 4 4 2" xfId="1925" xr:uid="{00000000-0005-0000-0000-0000D7030000}"/>
    <cellStyle name="40% - Accent1 2 4 4 3" xfId="2962" xr:uid="{00000000-0005-0000-0000-0000D8030000}"/>
    <cellStyle name="40% - Accent1 2 4 4 4" xfId="4006" xr:uid="{00000000-0005-0000-0000-0000D9030000}"/>
    <cellStyle name="40% - Accent1 2 4 5" xfId="1235" xr:uid="{00000000-0005-0000-0000-0000DA030000}"/>
    <cellStyle name="40% - Accent1 2 4 6" xfId="2272" xr:uid="{00000000-0005-0000-0000-0000DB030000}"/>
    <cellStyle name="40% - Accent1 2 4 7" xfId="3319" xr:uid="{00000000-0005-0000-0000-0000DC030000}"/>
    <cellStyle name="40% - Accent1 2 5" xfId="255" xr:uid="{00000000-0005-0000-0000-0000DD030000}"/>
    <cellStyle name="40% - Accent1 2 5 2" xfId="597" xr:uid="{00000000-0005-0000-0000-0000DE030000}"/>
    <cellStyle name="40% - Accent1 2 5 2 2" xfId="1662" xr:uid="{00000000-0005-0000-0000-0000DF030000}"/>
    <cellStyle name="40% - Accent1 2 5 2 3" xfId="2699" xr:uid="{00000000-0005-0000-0000-0000E0030000}"/>
    <cellStyle name="40% - Accent1 2 5 2 4" xfId="3745" xr:uid="{00000000-0005-0000-0000-0000E1030000}"/>
    <cellStyle name="40% - Accent1 2 5 3" xfId="957" xr:uid="{00000000-0005-0000-0000-0000E2030000}"/>
    <cellStyle name="40% - Accent1 2 5 3 2" xfId="2011" xr:uid="{00000000-0005-0000-0000-0000E3030000}"/>
    <cellStyle name="40% - Accent1 2 5 3 3" xfId="3048" xr:uid="{00000000-0005-0000-0000-0000E4030000}"/>
    <cellStyle name="40% - Accent1 2 5 3 4" xfId="4092" xr:uid="{00000000-0005-0000-0000-0000E5030000}"/>
    <cellStyle name="40% - Accent1 2 5 4" xfId="1321" xr:uid="{00000000-0005-0000-0000-0000E6030000}"/>
    <cellStyle name="40% - Accent1 2 5 5" xfId="2358" xr:uid="{00000000-0005-0000-0000-0000E7030000}"/>
    <cellStyle name="40% - Accent1 2 5 6" xfId="3404" xr:uid="{00000000-0005-0000-0000-0000E8030000}"/>
    <cellStyle name="40% - Accent1 2 6" xfId="428" xr:uid="{00000000-0005-0000-0000-0000E9030000}"/>
    <cellStyle name="40% - Accent1 2 6 2" xfId="1494" xr:uid="{00000000-0005-0000-0000-0000EA030000}"/>
    <cellStyle name="40% - Accent1 2 6 3" xfId="2531" xr:uid="{00000000-0005-0000-0000-0000EB030000}"/>
    <cellStyle name="40% - Accent1 2 6 4" xfId="3577" xr:uid="{00000000-0005-0000-0000-0000EC030000}"/>
    <cellStyle name="40% - Accent1 2 7" xfId="789" xr:uid="{00000000-0005-0000-0000-0000ED030000}"/>
    <cellStyle name="40% - Accent1 2 7 2" xfId="1843" xr:uid="{00000000-0005-0000-0000-0000EE030000}"/>
    <cellStyle name="40% - Accent1 2 7 3" xfId="2880" xr:uid="{00000000-0005-0000-0000-0000EF030000}"/>
    <cellStyle name="40% - Accent1 2 7 4" xfId="3924" xr:uid="{00000000-0005-0000-0000-0000F0030000}"/>
    <cellStyle name="40% - Accent1 2 8" xfId="1153" xr:uid="{00000000-0005-0000-0000-0000F1030000}"/>
    <cellStyle name="40% - Accent1 2 9" xfId="2190" xr:uid="{00000000-0005-0000-0000-0000F2030000}"/>
    <cellStyle name="40% - Accent2 2" xfId="58" xr:uid="{00000000-0005-0000-0000-0000F3030000}"/>
    <cellStyle name="40% - Accent2 2 10" xfId="3240" xr:uid="{00000000-0005-0000-0000-0000F4030000}"/>
    <cellStyle name="40% - Accent2 2 2" xfId="82" xr:uid="{00000000-0005-0000-0000-0000F5030000}"/>
    <cellStyle name="40% - Accent2 2 2 2" xfId="179" xr:uid="{00000000-0005-0000-0000-0000F6030000}"/>
    <cellStyle name="40% - Accent2 2 2 2 2" xfId="357" xr:uid="{00000000-0005-0000-0000-0000F7030000}"/>
    <cellStyle name="40% - Accent2 2 2 2 2 2" xfId="699" xr:uid="{00000000-0005-0000-0000-0000F8030000}"/>
    <cellStyle name="40% - Accent2 2 2 2 2 2 2" xfId="1764" xr:uid="{00000000-0005-0000-0000-0000F9030000}"/>
    <cellStyle name="40% - Accent2 2 2 2 2 2 3" xfId="2801" xr:uid="{00000000-0005-0000-0000-0000FA030000}"/>
    <cellStyle name="40% - Accent2 2 2 2 2 2 4" xfId="3847" xr:uid="{00000000-0005-0000-0000-0000FB030000}"/>
    <cellStyle name="40% - Accent2 2 2 2 2 3" xfId="1059" xr:uid="{00000000-0005-0000-0000-0000FC030000}"/>
    <cellStyle name="40% - Accent2 2 2 2 2 3 2" xfId="2113" xr:uid="{00000000-0005-0000-0000-0000FD030000}"/>
    <cellStyle name="40% - Accent2 2 2 2 2 3 3" xfId="3150" xr:uid="{00000000-0005-0000-0000-0000FE030000}"/>
    <cellStyle name="40% - Accent2 2 2 2 2 3 4" xfId="4194" xr:uid="{00000000-0005-0000-0000-0000FF030000}"/>
    <cellStyle name="40% - Accent2 2 2 2 2 4" xfId="1423" xr:uid="{00000000-0005-0000-0000-000000040000}"/>
    <cellStyle name="40% - Accent2 2 2 2 2 5" xfId="2460" xr:uid="{00000000-0005-0000-0000-000001040000}"/>
    <cellStyle name="40% - Accent2 2 2 2 2 6" xfId="3506" xr:uid="{00000000-0005-0000-0000-000002040000}"/>
    <cellStyle name="40% - Accent2 2 2 2 3" xfId="529" xr:uid="{00000000-0005-0000-0000-000003040000}"/>
    <cellStyle name="40% - Accent2 2 2 2 3 2" xfId="1594" xr:uid="{00000000-0005-0000-0000-000004040000}"/>
    <cellStyle name="40% - Accent2 2 2 2 3 3" xfId="2631" xr:uid="{00000000-0005-0000-0000-000005040000}"/>
    <cellStyle name="40% - Accent2 2 2 2 3 4" xfId="3677" xr:uid="{00000000-0005-0000-0000-000006040000}"/>
    <cellStyle name="40% - Accent2 2 2 2 4" xfId="889" xr:uid="{00000000-0005-0000-0000-000007040000}"/>
    <cellStyle name="40% - Accent2 2 2 2 4 2" xfId="1943" xr:uid="{00000000-0005-0000-0000-000008040000}"/>
    <cellStyle name="40% - Accent2 2 2 2 4 3" xfId="2980" xr:uid="{00000000-0005-0000-0000-000009040000}"/>
    <cellStyle name="40% - Accent2 2 2 2 4 4" xfId="4024" xr:uid="{00000000-0005-0000-0000-00000A040000}"/>
    <cellStyle name="40% - Accent2 2 2 2 5" xfId="1253" xr:uid="{00000000-0005-0000-0000-00000B040000}"/>
    <cellStyle name="40% - Accent2 2 2 2 6" xfId="2290" xr:uid="{00000000-0005-0000-0000-00000C040000}"/>
    <cellStyle name="40% - Accent2 2 2 2 7" xfId="3337" xr:uid="{00000000-0005-0000-0000-00000D040000}"/>
    <cellStyle name="40% - Accent2 2 2 3" xfId="273" xr:uid="{00000000-0005-0000-0000-00000E040000}"/>
    <cellStyle name="40% - Accent2 2 2 3 2" xfId="615" xr:uid="{00000000-0005-0000-0000-00000F040000}"/>
    <cellStyle name="40% - Accent2 2 2 3 2 2" xfId="1680" xr:uid="{00000000-0005-0000-0000-000010040000}"/>
    <cellStyle name="40% - Accent2 2 2 3 2 3" xfId="2717" xr:uid="{00000000-0005-0000-0000-000011040000}"/>
    <cellStyle name="40% - Accent2 2 2 3 2 4" xfId="3763" xr:uid="{00000000-0005-0000-0000-000012040000}"/>
    <cellStyle name="40% - Accent2 2 2 3 3" xfId="975" xr:uid="{00000000-0005-0000-0000-000013040000}"/>
    <cellStyle name="40% - Accent2 2 2 3 3 2" xfId="2029" xr:uid="{00000000-0005-0000-0000-000014040000}"/>
    <cellStyle name="40% - Accent2 2 2 3 3 3" xfId="3066" xr:uid="{00000000-0005-0000-0000-000015040000}"/>
    <cellStyle name="40% - Accent2 2 2 3 3 4" xfId="4110" xr:uid="{00000000-0005-0000-0000-000016040000}"/>
    <cellStyle name="40% - Accent2 2 2 3 4" xfId="1339" xr:uid="{00000000-0005-0000-0000-000017040000}"/>
    <cellStyle name="40% - Accent2 2 2 3 5" xfId="2376" xr:uid="{00000000-0005-0000-0000-000018040000}"/>
    <cellStyle name="40% - Accent2 2 2 3 6" xfId="3422" xr:uid="{00000000-0005-0000-0000-000019040000}"/>
    <cellStyle name="40% - Accent2 2 2 4" xfId="446" xr:uid="{00000000-0005-0000-0000-00001A040000}"/>
    <cellStyle name="40% - Accent2 2 2 4 2" xfId="1512" xr:uid="{00000000-0005-0000-0000-00001B040000}"/>
    <cellStyle name="40% - Accent2 2 2 4 3" xfId="2549" xr:uid="{00000000-0005-0000-0000-00001C040000}"/>
    <cellStyle name="40% - Accent2 2 2 4 4" xfId="3595" xr:uid="{00000000-0005-0000-0000-00001D040000}"/>
    <cellStyle name="40% - Accent2 2 2 5" xfId="807" xr:uid="{00000000-0005-0000-0000-00001E040000}"/>
    <cellStyle name="40% - Accent2 2 2 5 2" xfId="1861" xr:uid="{00000000-0005-0000-0000-00001F040000}"/>
    <cellStyle name="40% - Accent2 2 2 5 3" xfId="2898" xr:uid="{00000000-0005-0000-0000-000020040000}"/>
    <cellStyle name="40% - Accent2 2 2 5 4" xfId="3942" xr:uid="{00000000-0005-0000-0000-000021040000}"/>
    <cellStyle name="40% - Accent2 2 2 6" xfId="1171" xr:uid="{00000000-0005-0000-0000-000022040000}"/>
    <cellStyle name="40% - Accent2 2 2 7" xfId="2208" xr:uid="{00000000-0005-0000-0000-000023040000}"/>
    <cellStyle name="40% - Accent2 2 2 8" xfId="3257" xr:uid="{00000000-0005-0000-0000-000024040000}"/>
    <cellStyle name="40% - Accent2 2 3" xfId="130" xr:uid="{00000000-0005-0000-0000-000025040000}"/>
    <cellStyle name="40% - Accent2 2 3 2" xfId="216" xr:uid="{00000000-0005-0000-0000-000026040000}"/>
    <cellStyle name="40% - Accent2 2 3 2 2" xfId="394" xr:uid="{00000000-0005-0000-0000-000027040000}"/>
    <cellStyle name="40% - Accent2 2 3 2 2 2" xfId="736" xr:uid="{00000000-0005-0000-0000-000028040000}"/>
    <cellStyle name="40% - Accent2 2 3 2 2 2 2" xfId="1801" xr:uid="{00000000-0005-0000-0000-000029040000}"/>
    <cellStyle name="40% - Accent2 2 3 2 2 2 3" xfId="2838" xr:uid="{00000000-0005-0000-0000-00002A040000}"/>
    <cellStyle name="40% - Accent2 2 3 2 2 2 4" xfId="3884" xr:uid="{00000000-0005-0000-0000-00002B040000}"/>
    <cellStyle name="40% - Accent2 2 3 2 2 3" xfId="1096" xr:uid="{00000000-0005-0000-0000-00002C040000}"/>
    <cellStyle name="40% - Accent2 2 3 2 2 3 2" xfId="2150" xr:uid="{00000000-0005-0000-0000-00002D040000}"/>
    <cellStyle name="40% - Accent2 2 3 2 2 3 3" xfId="3187" xr:uid="{00000000-0005-0000-0000-00002E040000}"/>
    <cellStyle name="40% - Accent2 2 3 2 2 3 4" xfId="4231" xr:uid="{00000000-0005-0000-0000-00002F040000}"/>
    <cellStyle name="40% - Accent2 2 3 2 2 4" xfId="1460" xr:uid="{00000000-0005-0000-0000-000030040000}"/>
    <cellStyle name="40% - Accent2 2 3 2 2 5" xfId="2497" xr:uid="{00000000-0005-0000-0000-000031040000}"/>
    <cellStyle name="40% - Accent2 2 3 2 2 6" xfId="3543" xr:uid="{00000000-0005-0000-0000-000032040000}"/>
    <cellStyle name="40% - Accent2 2 3 2 3" xfId="566" xr:uid="{00000000-0005-0000-0000-000033040000}"/>
    <cellStyle name="40% - Accent2 2 3 2 3 2" xfId="1631" xr:uid="{00000000-0005-0000-0000-000034040000}"/>
    <cellStyle name="40% - Accent2 2 3 2 3 3" xfId="2668" xr:uid="{00000000-0005-0000-0000-000035040000}"/>
    <cellStyle name="40% - Accent2 2 3 2 3 4" xfId="3714" xr:uid="{00000000-0005-0000-0000-000036040000}"/>
    <cellStyle name="40% - Accent2 2 3 2 4" xfId="926" xr:uid="{00000000-0005-0000-0000-000037040000}"/>
    <cellStyle name="40% - Accent2 2 3 2 4 2" xfId="1980" xr:uid="{00000000-0005-0000-0000-000038040000}"/>
    <cellStyle name="40% - Accent2 2 3 2 4 3" xfId="3017" xr:uid="{00000000-0005-0000-0000-000039040000}"/>
    <cellStyle name="40% - Accent2 2 3 2 4 4" xfId="4061" xr:uid="{00000000-0005-0000-0000-00003A040000}"/>
    <cellStyle name="40% - Accent2 2 3 2 5" xfId="1290" xr:uid="{00000000-0005-0000-0000-00003B040000}"/>
    <cellStyle name="40% - Accent2 2 3 2 6" xfId="2327" xr:uid="{00000000-0005-0000-0000-00003C040000}"/>
    <cellStyle name="40% - Accent2 2 3 2 7" xfId="3373" xr:uid="{00000000-0005-0000-0000-00003D040000}"/>
    <cellStyle name="40% - Accent2 2 3 3" xfId="311" xr:uid="{00000000-0005-0000-0000-00003E040000}"/>
    <cellStyle name="40% - Accent2 2 3 3 2" xfId="653" xr:uid="{00000000-0005-0000-0000-00003F040000}"/>
    <cellStyle name="40% - Accent2 2 3 3 2 2" xfId="1718" xr:uid="{00000000-0005-0000-0000-000040040000}"/>
    <cellStyle name="40% - Accent2 2 3 3 2 3" xfId="2755" xr:uid="{00000000-0005-0000-0000-000041040000}"/>
    <cellStyle name="40% - Accent2 2 3 3 2 4" xfId="3801" xr:uid="{00000000-0005-0000-0000-000042040000}"/>
    <cellStyle name="40% - Accent2 2 3 3 3" xfId="1013" xr:uid="{00000000-0005-0000-0000-000043040000}"/>
    <cellStyle name="40% - Accent2 2 3 3 3 2" xfId="2067" xr:uid="{00000000-0005-0000-0000-000044040000}"/>
    <cellStyle name="40% - Accent2 2 3 3 3 3" xfId="3104" xr:uid="{00000000-0005-0000-0000-000045040000}"/>
    <cellStyle name="40% - Accent2 2 3 3 3 4" xfId="4148" xr:uid="{00000000-0005-0000-0000-000046040000}"/>
    <cellStyle name="40% - Accent2 2 3 3 4" xfId="1377" xr:uid="{00000000-0005-0000-0000-000047040000}"/>
    <cellStyle name="40% - Accent2 2 3 3 5" xfId="2414" xr:uid="{00000000-0005-0000-0000-000048040000}"/>
    <cellStyle name="40% - Accent2 2 3 3 6" xfId="3460" xr:uid="{00000000-0005-0000-0000-000049040000}"/>
    <cellStyle name="40% - Accent2 2 3 4" xfId="484" xr:uid="{00000000-0005-0000-0000-00004A040000}"/>
    <cellStyle name="40% - Accent2 2 3 4 2" xfId="1549" xr:uid="{00000000-0005-0000-0000-00004B040000}"/>
    <cellStyle name="40% - Accent2 2 3 4 3" xfId="2586" xr:uid="{00000000-0005-0000-0000-00004C040000}"/>
    <cellStyle name="40% - Accent2 2 3 4 4" xfId="3632" xr:uid="{00000000-0005-0000-0000-00004D040000}"/>
    <cellStyle name="40% - Accent2 2 3 5" xfId="844" xr:uid="{00000000-0005-0000-0000-00004E040000}"/>
    <cellStyle name="40% - Accent2 2 3 5 2" xfId="1898" xr:uid="{00000000-0005-0000-0000-00004F040000}"/>
    <cellStyle name="40% - Accent2 2 3 5 3" xfId="2935" xr:uid="{00000000-0005-0000-0000-000050040000}"/>
    <cellStyle name="40% - Accent2 2 3 5 4" xfId="3979" xr:uid="{00000000-0005-0000-0000-000051040000}"/>
    <cellStyle name="40% - Accent2 2 3 6" xfId="1208" xr:uid="{00000000-0005-0000-0000-000052040000}"/>
    <cellStyle name="40% - Accent2 2 3 7" xfId="2245" xr:uid="{00000000-0005-0000-0000-000053040000}"/>
    <cellStyle name="40% - Accent2 2 3 8" xfId="3292" xr:uid="{00000000-0005-0000-0000-000054040000}"/>
    <cellStyle name="40% - Accent2 2 4" xfId="162" xr:uid="{00000000-0005-0000-0000-000055040000}"/>
    <cellStyle name="40% - Accent2 2 4 2" xfId="340" xr:uid="{00000000-0005-0000-0000-000056040000}"/>
    <cellStyle name="40% - Accent2 2 4 2 2" xfId="682" xr:uid="{00000000-0005-0000-0000-000057040000}"/>
    <cellStyle name="40% - Accent2 2 4 2 2 2" xfId="1747" xr:uid="{00000000-0005-0000-0000-000058040000}"/>
    <cellStyle name="40% - Accent2 2 4 2 2 3" xfId="2784" xr:uid="{00000000-0005-0000-0000-000059040000}"/>
    <cellStyle name="40% - Accent2 2 4 2 2 4" xfId="3830" xr:uid="{00000000-0005-0000-0000-00005A040000}"/>
    <cellStyle name="40% - Accent2 2 4 2 3" xfId="1042" xr:uid="{00000000-0005-0000-0000-00005B040000}"/>
    <cellStyle name="40% - Accent2 2 4 2 3 2" xfId="2096" xr:uid="{00000000-0005-0000-0000-00005C040000}"/>
    <cellStyle name="40% - Accent2 2 4 2 3 3" xfId="3133" xr:uid="{00000000-0005-0000-0000-00005D040000}"/>
    <cellStyle name="40% - Accent2 2 4 2 3 4" xfId="4177" xr:uid="{00000000-0005-0000-0000-00005E040000}"/>
    <cellStyle name="40% - Accent2 2 4 2 4" xfId="1406" xr:uid="{00000000-0005-0000-0000-00005F040000}"/>
    <cellStyle name="40% - Accent2 2 4 2 5" xfId="2443" xr:uid="{00000000-0005-0000-0000-000060040000}"/>
    <cellStyle name="40% - Accent2 2 4 2 6" xfId="3489" xr:uid="{00000000-0005-0000-0000-000061040000}"/>
    <cellStyle name="40% - Accent2 2 4 3" xfId="512" xr:uid="{00000000-0005-0000-0000-000062040000}"/>
    <cellStyle name="40% - Accent2 2 4 3 2" xfId="1577" xr:uid="{00000000-0005-0000-0000-000063040000}"/>
    <cellStyle name="40% - Accent2 2 4 3 3" xfId="2614" xr:uid="{00000000-0005-0000-0000-000064040000}"/>
    <cellStyle name="40% - Accent2 2 4 3 4" xfId="3660" xr:uid="{00000000-0005-0000-0000-000065040000}"/>
    <cellStyle name="40% - Accent2 2 4 4" xfId="872" xr:uid="{00000000-0005-0000-0000-000066040000}"/>
    <cellStyle name="40% - Accent2 2 4 4 2" xfId="1926" xr:uid="{00000000-0005-0000-0000-000067040000}"/>
    <cellStyle name="40% - Accent2 2 4 4 3" xfId="2963" xr:uid="{00000000-0005-0000-0000-000068040000}"/>
    <cellStyle name="40% - Accent2 2 4 4 4" xfId="4007" xr:uid="{00000000-0005-0000-0000-000069040000}"/>
    <cellStyle name="40% - Accent2 2 4 5" xfId="1236" xr:uid="{00000000-0005-0000-0000-00006A040000}"/>
    <cellStyle name="40% - Accent2 2 4 6" xfId="2273" xr:uid="{00000000-0005-0000-0000-00006B040000}"/>
    <cellStyle name="40% - Accent2 2 4 7" xfId="3320" xr:uid="{00000000-0005-0000-0000-00006C040000}"/>
    <cellStyle name="40% - Accent2 2 5" xfId="256" xr:uid="{00000000-0005-0000-0000-00006D040000}"/>
    <cellStyle name="40% - Accent2 2 5 2" xfId="598" xr:uid="{00000000-0005-0000-0000-00006E040000}"/>
    <cellStyle name="40% - Accent2 2 5 2 2" xfId="1663" xr:uid="{00000000-0005-0000-0000-00006F040000}"/>
    <cellStyle name="40% - Accent2 2 5 2 3" xfId="2700" xr:uid="{00000000-0005-0000-0000-000070040000}"/>
    <cellStyle name="40% - Accent2 2 5 2 4" xfId="3746" xr:uid="{00000000-0005-0000-0000-000071040000}"/>
    <cellStyle name="40% - Accent2 2 5 3" xfId="958" xr:uid="{00000000-0005-0000-0000-000072040000}"/>
    <cellStyle name="40% - Accent2 2 5 3 2" xfId="2012" xr:uid="{00000000-0005-0000-0000-000073040000}"/>
    <cellStyle name="40% - Accent2 2 5 3 3" xfId="3049" xr:uid="{00000000-0005-0000-0000-000074040000}"/>
    <cellStyle name="40% - Accent2 2 5 3 4" xfId="4093" xr:uid="{00000000-0005-0000-0000-000075040000}"/>
    <cellStyle name="40% - Accent2 2 5 4" xfId="1322" xr:uid="{00000000-0005-0000-0000-000076040000}"/>
    <cellStyle name="40% - Accent2 2 5 5" xfId="2359" xr:uid="{00000000-0005-0000-0000-000077040000}"/>
    <cellStyle name="40% - Accent2 2 5 6" xfId="3405" xr:uid="{00000000-0005-0000-0000-000078040000}"/>
    <cellStyle name="40% - Accent2 2 6" xfId="429" xr:uid="{00000000-0005-0000-0000-000079040000}"/>
    <cellStyle name="40% - Accent2 2 6 2" xfId="1495" xr:uid="{00000000-0005-0000-0000-00007A040000}"/>
    <cellStyle name="40% - Accent2 2 6 3" xfId="2532" xr:uid="{00000000-0005-0000-0000-00007B040000}"/>
    <cellStyle name="40% - Accent2 2 6 4" xfId="3578" xr:uid="{00000000-0005-0000-0000-00007C040000}"/>
    <cellStyle name="40% - Accent2 2 7" xfId="790" xr:uid="{00000000-0005-0000-0000-00007D040000}"/>
    <cellStyle name="40% - Accent2 2 7 2" xfId="1844" xr:uid="{00000000-0005-0000-0000-00007E040000}"/>
    <cellStyle name="40% - Accent2 2 7 3" xfId="2881" xr:uid="{00000000-0005-0000-0000-00007F040000}"/>
    <cellStyle name="40% - Accent2 2 7 4" xfId="3925" xr:uid="{00000000-0005-0000-0000-000080040000}"/>
    <cellStyle name="40% - Accent2 2 8" xfId="1154" xr:uid="{00000000-0005-0000-0000-000081040000}"/>
    <cellStyle name="40% - Accent2 2 9" xfId="2191" xr:uid="{00000000-0005-0000-0000-000082040000}"/>
    <cellStyle name="40% - Accent3 2" xfId="59" xr:uid="{00000000-0005-0000-0000-000083040000}"/>
    <cellStyle name="40% - Accent3 2 10" xfId="3241" xr:uid="{00000000-0005-0000-0000-000084040000}"/>
    <cellStyle name="40% - Accent3 2 2" xfId="83" xr:uid="{00000000-0005-0000-0000-000085040000}"/>
    <cellStyle name="40% - Accent3 2 2 2" xfId="180" xr:uid="{00000000-0005-0000-0000-000086040000}"/>
    <cellStyle name="40% - Accent3 2 2 2 2" xfId="358" xr:uid="{00000000-0005-0000-0000-000087040000}"/>
    <cellStyle name="40% - Accent3 2 2 2 2 2" xfId="700" xr:uid="{00000000-0005-0000-0000-000088040000}"/>
    <cellStyle name="40% - Accent3 2 2 2 2 2 2" xfId="1765" xr:uid="{00000000-0005-0000-0000-000089040000}"/>
    <cellStyle name="40% - Accent3 2 2 2 2 2 3" xfId="2802" xr:uid="{00000000-0005-0000-0000-00008A040000}"/>
    <cellStyle name="40% - Accent3 2 2 2 2 2 4" xfId="3848" xr:uid="{00000000-0005-0000-0000-00008B040000}"/>
    <cellStyle name="40% - Accent3 2 2 2 2 3" xfId="1060" xr:uid="{00000000-0005-0000-0000-00008C040000}"/>
    <cellStyle name="40% - Accent3 2 2 2 2 3 2" xfId="2114" xr:uid="{00000000-0005-0000-0000-00008D040000}"/>
    <cellStyle name="40% - Accent3 2 2 2 2 3 3" xfId="3151" xr:uid="{00000000-0005-0000-0000-00008E040000}"/>
    <cellStyle name="40% - Accent3 2 2 2 2 3 4" xfId="4195" xr:uid="{00000000-0005-0000-0000-00008F040000}"/>
    <cellStyle name="40% - Accent3 2 2 2 2 4" xfId="1424" xr:uid="{00000000-0005-0000-0000-000090040000}"/>
    <cellStyle name="40% - Accent3 2 2 2 2 5" xfId="2461" xr:uid="{00000000-0005-0000-0000-000091040000}"/>
    <cellStyle name="40% - Accent3 2 2 2 2 6" xfId="3507" xr:uid="{00000000-0005-0000-0000-000092040000}"/>
    <cellStyle name="40% - Accent3 2 2 2 3" xfId="530" xr:uid="{00000000-0005-0000-0000-000093040000}"/>
    <cellStyle name="40% - Accent3 2 2 2 3 2" xfId="1595" xr:uid="{00000000-0005-0000-0000-000094040000}"/>
    <cellStyle name="40% - Accent3 2 2 2 3 3" xfId="2632" xr:uid="{00000000-0005-0000-0000-000095040000}"/>
    <cellStyle name="40% - Accent3 2 2 2 3 4" xfId="3678" xr:uid="{00000000-0005-0000-0000-000096040000}"/>
    <cellStyle name="40% - Accent3 2 2 2 4" xfId="890" xr:uid="{00000000-0005-0000-0000-000097040000}"/>
    <cellStyle name="40% - Accent3 2 2 2 4 2" xfId="1944" xr:uid="{00000000-0005-0000-0000-000098040000}"/>
    <cellStyle name="40% - Accent3 2 2 2 4 3" xfId="2981" xr:uid="{00000000-0005-0000-0000-000099040000}"/>
    <cellStyle name="40% - Accent3 2 2 2 4 4" xfId="4025" xr:uid="{00000000-0005-0000-0000-00009A040000}"/>
    <cellStyle name="40% - Accent3 2 2 2 5" xfId="1254" xr:uid="{00000000-0005-0000-0000-00009B040000}"/>
    <cellStyle name="40% - Accent3 2 2 2 6" xfId="2291" xr:uid="{00000000-0005-0000-0000-00009C040000}"/>
    <cellStyle name="40% - Accent3 2 2 2 7" xfId="3338" xr:uid="{00000000-0005-0000-0000-00009D040000}"/>
    <cellStyle name="40% - Accent3 2 2 3" xfId="274" xr:uid="{00000000-0005-0000-0000-00009E040000}"/>
    <cellStyle name="40% - Accent3 2 2 3 2" xfId="616" xr:uid="{00000000-0005-0000-0000-00009F040000}"/>
    <cellStyle name="40% - Accent3 2 2 3 2 2" xfId="1681" xr:uid="{00000000-0005-0000-0000-0000A0040000}"/>
    <cellStyle name="40% - Accent3 2 2 3 2 3" xfId="2718" xr:uid="{00000000-0005-0000-0000-0000A1040000}"/>
    <cellStyle name="40% - Accent3 2 2 3 2 4" xfId="3764" xr:uid="{00000000-0005-0000-0000-0000A2040000}"/>
    <cellStyle name="40% - Accent3 2 2 3 3" xfId="976" xr:uid="{00000000-0005-0000-0000-0000A3040000}"/>
    <cellStyle name="40% - Accent3 2 2 3 3 2" xfId="2030" xr:uid="{00000000-0005-0000-0000-0000A4040000}"/>
    <cellStyle name="40% - Accent3 2 2 3 3 3" xfId="3067" xr:uid="{00000000-0005-0000-0000-0000A5040000}"/>
    <cellStyle name="40% - Accent3 2 2 3 3 4" xfId="4111" xr:uid="{00000000-0005-0000-0000-0000A6040000}"/>
    <cellStyle name="40% - Accent3 2 2 3 4" xfId="1340" xr:uid="{00000000-0005-0000-0000-0000A7040000}"/>
    <cellStyle name="40% - Accent3 2 2 3 5" xfId="2377" xr:uid="{00000000-0005-0000-0000-0000A8040000}"/>
    <cellStyle name="40% - Accent3 2 2 3 6" xfId="3423" xr:uid="{00000000-0005-0000-0000-0000A9040000}"/>
    <cellStyle name="40% - Accent3 2 2 4" xfId="447" xr:uid="{00000000-0005-0000-0000-0000AA040000}"/>
    <cellStyle name="40% - Accent3 2 2 4 2" xfId="1513" xr:uid="{00000000-0005-0000-0000-0000AB040000}"/>
    <cellStyle name="40% - Accent3 2 2 4 3" xfId="2550" xr:uid="{00000000-0005-0000-0000-0000AC040000}"/>
    <cellStyle name="40% - Accent3 2 2 4 4" xfId="3596" xr:uid="{00000000-0005-0000-0000-0000AD040000}"/>
    <cellStyle name="40% - Accent3 2 2 5" xfId="808" xr:uid="{00000000-0005-0000-0000-0000AE040000}"/>
    <cellStyle name="40% - Accent3 2 2 5 2" xfId="1862" xr:uid="{00000000-0005-0000-0000-0000AF040000}"/>
    <cellStyle name="40% - Accent3 2 2 5 3" xfId="2899" xr:uid="{00000000-0005-0000-0000-0000B0040000}"/>
    <cellStyle name="40% - Accent3 2 2 5 4" xfId="3943" xr:uid="{00000000-0005-0000-0000-0000B1040000}"/>
    <cellStyle name="40% - Accent3 2 2 6" xfId="1172" xr:uid="{00000000-0005-0000-0000-0000B2040000}"/>
    <cellStyle name="40% - Accent3 2 2 7" xfId="2209" xr:uid="{00000000-0005-0000-0000-0000B3040000}"/>
    <cellStyle name="40% - Accent3 2 2 8" xfId="3258" xr:uid="{00000000-0005-0000-0000-0000B4040000}"/>
    <cellStyle name="40% - Accent3 2 3" xfId="131" xr:uid="{00000000-0005-0000-0000-0000B5040000}"/>
    <cellStyle name="40% - Accent3 2 3 2" xfId="217" xr:uid="{00000000-0005-0000-0000-0000B6040000}"/>
    <cellStyle name="40% - Accent3 2 3 2 2" xfId="395" xr:uid="{00000000-0005-0000-0000-0000B7040000}"/>
    <cellStyle name="40% - Accent3 2 3 2 2 2" xfId="737" xr:uid="{00000000-0005-0000-0000-0000B8040000}"/>
    <cellStyle name="40% - Accent3 2 3 2 2 2 2" xfId="1802" xr:uid="{00000000-0005-0000-0000-0000B9040000}"/>
    <cellStyle name="40% - Accent3 2 3 2 2 2 3" xfId="2839" xr:uid="{00000000-0005-0000-0000-0000BA040000}"/>
    <cellStyle name="40% - Accent3 2 3 2 2 2 4" xfId="3885" xr:uid="{00000000-0005-0000-0000-0000BB040000}"/>
    <cellStyle name="40% - Accent3 2 3 2 2 3" xfId="1097" xr:uid="{00000000-0005-0000-0000-0000BC040000}"/>
    <cellStyle name="40% - Accent3 2 3 2 2 3 2" xfId="2151" xr:uid="{00000000-0005-0000-0000-0000BD040000}"/>
    <cellStyle name="40% - Accent3 2 3 2 2 3 3" xfId="3188" xr:uid="{00000000-0005-0000-0000-0000BE040000}"/>
    <cellStyle name="40% - Accent3 2 3 2 2 3 4" xfId="4232" xr:uid="{00000000-0005-0000-0000-0000BF040000}"/>
    <cellStyle name="40% - Accent3 2 3 2 2 4" xfId="1461" xr:uid="{00000000-0005-0000-0000-0000C0040000}"/>
    <cellStyle name="40% - Accent3 2 3 2 2 5" xfId="2498" xr:uid="{00000000-0005-0000-0000-0000C1040000}"/>
    <cellStyle name="40% - Accent3 2 3 2 2 6" xfId="3544" xr:uid="{00000000-0005-0000-0000-0000C2040000}"/>
    <cellStyle name="40% - Accent3 2 3 2 3" xfId="567" xr:uid="{00000000-0005-0000-0000-0000C3040000}"/>
    <cellStyle name="40% - Accent3 2 3 2 3 2" xfId="1632" xr:uid="{00000000-0005-0000-0000-0000C4040000}"/>
    <cellStyle name="40% - Accent3 2 3 2 3 3" xfId="2669" xr:uid="{00000000-0005-0000-0000-0000C5040000}"/>
    <cellStyle name="40% - Accent3 2 3 2 3 4" xfId="3715" xr:uid="{00000000-0005-0000-0000-0000C6040000}"/>
    <cellStyle name="40% - Accent3 2 3 2 4" xfId="927" xr:uid="{00000000-0005-0000-0000-0000C7040000}"/>
    <cellStyle name="40% - Accent3 2 3 2 4 2" xfId="1981" xr:uid="{00000000-0005-0000-0000-0000C8040000}"/>
    <cellStyle name="40% - Accent3 2 3 2 4 3" xfId="3018" xr:uid="{00000000-0005-0000-0000-0000C9040000}"/>
    <cellStyle name="40% - Accent3 2 3 2 4 4" xfId="4062" xr:uid="{00000000-0005-0000-0000-0000CA040000}"/>
    <cellStyle name="40% - Accent3 2 3 2 5" xfId="1291" xr:uid="{00000000-0005-0000-0000-0000CB040000}"/>
    <cellStyle name="40% - Accent3 2 3 2 6" xfId="2328" xr:uid="{00000000-0005-0000-0000-0000CC040000}"/>
    <cellStyle name="40% - Accent3 2 3 2 7" xfId="3374" xr:uid="{00000000-0005-0000-0000-0000CD040000}"/>
    <cellStyle name="40% - Accent3 2 3 3" xfId="312" xr:uid="{00000000-0005-0000-0000-0000CE040000}"/>
    <cellStyle name="40% - Accent3 2 3 3 2" xfId="654" xr:uid="{00000000-0005-0000-0000-0000CF040000}"/>
    <cellStyle name="40% - Accent3 2 3 3 2 2" xfId="1719" xr:uid="{00000000-0005-0000-0000-0000D0040000}"/>
    <cellStyle name="40% - Accent3 2 3 3 2 3" xfId="2756" xr:uid="{00000000-0005-0000-0000-0000D1040000}"/>
    <cellStyle name="40% - Accent3 2 3 3 2 4" xfId="3802" xr:uid="{00000000-0005-0000-0000-0000D2040000}"/>
    <cellStyle name="40% - Accent3 2 3 3 3" xfId="1014" xr:uid="{00000000-0005-0000-0000-0000D3040000}"/>
    <cellStyle name="40% - Accent3 2 3 3 3 2" xfId="2068" xr:uid="{00000000-0005-0000-0000-0000D4040000}"/>
    <cellStyle name="40% - Accent3 2 3 3 3 3" xfId="3105" xr:uid="{00000000-0005-0000-0000-0000D5040000}"/>
    <cellStyle name="40% - Accent3 2 3 3 3 4" xfId="4149" xr:uid="{00000000-0005-0000-0000-0000D6040000}"/>
    <cellStyle name="40% - Accent3 2 3 3 4" xfId="1378" xr:uid="{00000000-0005-0000-0000-0000D7040000}"/>
    <cellStyle name="40% - Accent3 2 3 3 5" xfId="2415" xr:uid="{00000000-0005-0000-0000-0000D8040000}"/>
    <cellStyle name="40% - Accent3 2 3 3 6" xfId="3461" xr:uid="{00000000-0005-0000-0000-0000D9040000}"/>
    <cellStyle name="40% - Accent3 2 3 4" xfId="485" xr:uid="{00000000-0005-0000-0000-0000DA040000}"/>
    <cellStyle name="40% - Accent3 2 3 4 2" xfId="1550" xr:uid="{00000000-0005-0000-0000-0000DB040000}"/>
    <cellStyle name="40% - Accent3 2 3 4 3" xfId="2587" xr:uid="{00000000-0005-0000-0000-0000DC040000}"/>
    <cellStyle name="40% - Accent3 2 3 4 4" xfId="3633" xr:uid="{00000000-0005-0000-0000-0000DD040000}"/>
    <cellStyle name="40% - Accent3 2 3 5" xfId="845" xr:uid="{00000000-0005-0000-0000-0000DE040000}"/>
    <cellStyle name="40% - Accent3 2 3 5 2" xfId="1899" xr:uid="{00000000-0005-0000-0000-0000DF040000}"/>
    <cellStyle name="40% - Accent3 2 3 5 3" xfId="2936" xr:uid="{00000000-0005-0000-0000-0000E0040000}"/>
    <cellStyle name="40% - Accent3 2 3 5 4" xfId="3980" xr:uid="{00000000-0005-0000-0000-0000E1040000}"/>
    <cellStyle name="40% - Accent3 2 3 6" xfId="1209" xr:uid="{00000000-0005-0000-0000-0000E2040000}"/>
    <cellStyle name="40% - Accent3 2 3 7" xfId="2246" xr:uid="{00000000-0005-0000-0000-0000E3040000}"/>
    <cellStyle name="40% - Accent3 2 3 8" xfId="3293" xr:uid="{00000000-0005-0000-0000-0000E4040000}"/>
    <cellStyle name="40% - Accent3 2 4" xfId="163" xr:uid="{00000000-0005-0000-0000-0000E5040000}"/>
    <cellStyle name="40% - Accent3 2 4 2" xfId="341" xr:uid="{00000000-0005-0000-0000-0000E6040000}"/>
    <cellStyle name="40% - Accent3 2 4 2 2" xfId="683" xr:uid="{00000000-0005-0000-0000-0000E7040000}"/>
    <cellStyle name="40% - Accent3 2 4 2 2 2" xfId="1748" xr:uid="{00000000-0005-0000-0000-0000E8040000}"/>
    <cellStyle name="40% - Accent3 2 4 2 2 3" xfId="2785" xr:uid="{00000000-0005-0000-0000-0000E9040000}"/>
    <cellStyle name="40% - Accent3 2 4 2 2 4" xfId="3831" xr:uid="{00000000-0005-0000-0000-0000EA040000}"/>
    <cellStyle name="40% - Accent3 2 4 2 3" xfId="1043" xr:uid="{00000000-0005-0000-0000-0000EB040000}"/>
    <cellStyle name="40% - Accent3 2 4 2 3 2" xfId="2097" xr:uid="{00000000-0005-0000-0000-0000EC040000}"/>
    <cellStyle name="40% - Accent3 2 4 2 3 3" xfId="3134" xr:uid="{00000000-0005-0000-0000-0000ED040000}"/>
    <cellStyle name="40% - Accent3 2 4 2 3 4" xfId="4178" xr:uid="{00000000-0005-0000-0000-0000EE040000}"/>
    <cellStyle name="40% - Accent3 2 4 2 4" xfId="1407" xr:uid="{00000000-0005-0000-0000-0000EF040000}"/>
    <cellStyle name="40% - Accent3 2 4 2 5" xfId="2444" xr:uid="{00000000-0005-0000-0000-0000F0040000}"/>
    <cellStyle name="40% - Accent3 2 4 2 6" xfId="3490" xr:uid="{00000000-0005-0000-0000-0000F1040000}"/>
    <cellStyle name="40% - Accent3 2 4 3" xfId="513" xr:uid="{00000000-0005-0000-0000-0000F2040000}"/>
    <cellStyle name="40% - Accent3 2 4 3 2" xfId="1578" xr:uid="{00000000-0005-0000-0000-0000F3040000}"/>
    <cellStyle name="40% - Accent3 2 4 3 3" xfId="2615" xr:uid="{00000000-0005-0000-0000-0000F4040000}"/>
    <cellStyle name="40% - Accent3 2 4 3 4" xfId="3661" xr:uid="{00000000-0005-0000-0000-0000F5040000}"/>
    <cellStyle name="40% - Accent3 2 4 4" xfId="873" xr:uid="{00000000-0005-0000-0000-0000F6040000}"/>
    <cellStyle name="40% - Accent3 2 4 4 2" xfId="1927" xr:uid="{00000000-0005-0000-0000-0000F7040000}"/>
    <cellStyle name="40% - Accent3 2 4 4 3" xfId="2964" xr:uid="{00000000-0005-0000-0000-0000F8040000}"/>
    <cellStyle name="40% - Accent3 2 4 4 4" xfId="4008" xr:uid="{00000000-0005-0000-0000-0000F9040000}"/>
    <cellStyle name="40% - Accent3 2 4 5" xfId="1237" xr:uid="{00000000-0005-0000-0000-0000FA040000}"/>
    <cellStyle name="40% - Accent3 2 4 6" xfId="2274" xr:uid="{00000000-0005-0000-0000-0000FB040000}"/>
    <cellStyle name="40% - Accent3 2 4 7" xfId="3321" xr:uid="{00000000-0005-0000-0000-0000FC040000}"/>
    <cellStyle name="40% - Accent3 2 5" xfId="257" xr:uid="{00000000-0005-0000-0000-0000FD040000}"/>
    <cellStyle name="40% - Accent3 2 5 2" xfId="599" xr:uid="{00000000-0005-0000-0000-0000FE040000}"/>
    <cellStyle name="40% - Accent3 2 5 2 2" xfId="1664" xr:uid="{00000000-0005-0000-0000-0000FF040000}"/>
    <cellStyle name="40% - Accent3 2 5 2 3" xfId="2701" xr:uid="{00000000-0005-0000-0000-000000050000}"/>
    <cellStyle name="40% - Accent3 2 5 2 4" xfId="3747" xr:uid="{00000000-0005-0000-0000-000001050000}"/>
    <cellStyle name="40% - Accent3 2 5 3" xfId="959" xr:uid="{00000000-0005-0000-0000-000002050000}"/>
    <cellStyle name="40% - Accent3 2 5 3 2" xfId="2013" xr:uid="{00000000-0005-0000-0000-000003050000}"/>
    <cellStyle name="40% - Accent3 2 5 3 3" xfId="3050" xr:uid="{00000000-0005-0000-0000-000004050000}"/>
    <cellStyle name="40% - Accent3 2 5 3 4" xfId="4094" xr:uid="{00000000-0005-0000-0000-000005050000}"/>
    <cellStyle name="40% - Accent3 2 5 4" xfId="1323" xr:uid="{00000000-0005-0000-0000-000006050000}"/>
    <cellStyle name="40% - Accent3 2 5 5" xfId="2360" xr:uid="{00000000-0005-0000-0000-000007050000}"/>
    <cellStyle name="40% - Accent3 2 5 6" xfId="3406" xr:uid="{00000000-0005-0000-0000-000008050000}"/>
    <cellStyle name="40% - Accent3 2 6" xfId="430" xr:uid="{00000000-0005-0000-0000-000009050000}"/>
    <cellStyle name="40% - Accent3 2 6 2" xfId="1496" xr:uid="{00000000-0005-0000-0000-00000A050000}"/>
    <cellStyle name="40% - Accent3 2 6 3" xfId="2533" xr:uid="{00000000-0005-0000-0000-00000B050000}"/>
    <cellStyle name="40% - Accent3 2 6 4" xfId="3579" xr:uid="{00000000-0005-0000-0000-00000C050000}"/>
    <cellStyle name="40% - Accent3 2 7" xfId="791" xr:uid="{00000000-0005-0000-0000-00000D050000}"/>
    <cellStyle name="40% - Accent3 2 7 2" xfId="1845" xr:uid="{00000000-0005-0000-0000-00000E050000}"/>
    <cellStyle name="40% - Accent3 2 7 3" xfId="2882" xr:uid="{00000000-0005-0000-0000-00000F050000}"/>
    <cellStyle name="40% - Accent3 2 7 4" xfId="3926" xr:uid="{00000000-0005-0000-0000-000010050000}"/>
    <cellStyle name="40% - Accent3 2 8" xfId="1155" xr:uid="{00000000-0005-0000-0000-000011050000}"/>
    <cellStyle name="40% - Accent3 2 9" xfId="2192" xr:uid="{00000000-0005-0000-0000-000012050000}"/>
    <cellStyle name="40% - Accent4 2" xfId="60" xr:uid="{00000000-0005-0000-0000-000013050000}"/>
    <cellStyle name="40% - Accent4 2 10" xfId="3242" xr:uid="{00000000-0005-0000-0000-000014050000}"/>
    <cellStyle name="40% - Accent4 2 2" xfId="84" xr:uid="{00000000-0005-0000-0000-000015050000}"/>
    <cellStyle name="40% - Accent4 2 2 2" xfId="181" xr:uid="{00000000-0005-0000-0000-000016050000}"/>
    <cellStyle name="40% - Accent4 2 2 2 2" xfId="359" xr:uid="{00000000-0005-0000-0000-000017050000}"/>
    <cellStyle name="40% - Accent4 2 2 2 2 2" xfId="701" xr:uid="{00000000-0005-0000-0000-000018050000}"/>
    <cellStyle name="40% - Accent4 2 2 2 2 2 2" xfId="1766" xr:uid="{00000000-0005-0000-0000-000019050000}"/>
    <cellStyle name="40% - Accent4 2 2 2 2 2 3" xfId="2803" xr:uid="{00000000-0005-0000-0000-00001A050000}"/>
    <cellStyle name="40% - Accent4 2 2 2 2 2 4" xfId="3849" xr:uid="{00000000-0005-0000-0000-00001B050000}"/>
    <cellStyle name="40% - Accent4 2 2 2 2 3" xfId="1061" xr:uid="{00000000-0005-0000-0000-00001C050000}"/>
    <cellStyle name="40% - Accent4 2 2 2 2 3 2" xfId="2115" xr:uid="{00000000-0005-0000-0000-00001D050000}"/>
    <cellStyle name="40% - Accent4 2 2 2 2 3 3" xfId="3152" xr:uid="{00000000-0005-0000-0000-00001E050000}"/>
    <cellStyle name="40% - Accent4 2 2 2 2 3 4" xfId="4196" xr:uid="{00000000-0005-0000-0000-00001F050000}"/>
    <cellStyle name="40% - Accent4 2 2 2 2 4" xfId="1425" xr:uid="{00000000-0005-0000-0000-000020050000}"/>
    <cellStyle name="40% - Accent4 2 2 2 2 5" xfId="2462" xr:uid="{00000000-0005-0000-0000-000021050000}"/>
    <cellStyle name="40% - Accent4 2 2 2 2 6" xfId="3508" xr:uid="{00000000-0005-0000-0000-000022050000}"/>
    <cellStyle name="40% - Accent4 2 2 2 3" xfId="531" xr:uid="{00000000-0005-0000-0000-000023050000}"/>
    <cellStyle name="40% - Accent4 2 2 2 3 2" xfId="1596" xr:uid="{00000000-0005-0000-0000-000024050000}"/>
    <cellStyle name="40% - Accent4 2 2 2 3 3" xfId="2633" xr:uid="{00000000-0005-0000-0000-000025050000}"/>
    <cellStyle name="40% - Accent4 2 2 2 3 4" xfId="3679" xr:uid="{00000000-0005-0000-0000-000026050000}"/>
    <cellStyle name="40% - Accent4 2 2 2 4" xfId="891" xr:uid="{00000000-0005-0000-0000-000027050000}"/>
    <cellStyle name="40% - Accent4 2 2 2 4 2" xfId="1945" xr:uid="{00000000-0005-0000-0000-000028050000}"/>
    <cellStyle name="40% - Accent4 2 2 2 4 3" xfId="2982" xr:uid="{00000000-0005-0000-0000-000029050000}"/>
    <cellStyle name="40% - Accent4 2 2 2 4 4" xfId="4026" xr:uid="{00000000-0005-0000-0000-00002A050000}"/>
    <cellStyle name="40% - Accent4 2 2 2 5" xfId="1255" xr:uid="{00000000-0005-0000-0000-00002B050000}"/>
    <cellStyle name="40% - Accent4 2 2 2 6" xfId="2292" xr:uid="{00000000-0005-0000-0000-00002C050000}"/>
    <cellStyle name="40% - Accent4 2 2 2 7" xfId="3339" xr:uid="{00000000-0005-0000-0000-00002D050000}"/>
    <cellStyle name="40% - Accent4 2 2 3" xfId="275" xr:uid="{00000000-0005-0000-0000-00002E050000}"/>
    <cellStyle name="40% - Accent4 2 2 3 2" xfId="617" xr:uid="{00000000-0005-0000-0000-00002F050000}"/>
    <cellStyle name="40% - Accent4 2 2 3 2 2" xfId="1682" xr:uid="{00000000-0005-0000-0000-000030050000}"/>
    <cellStyle name="40% - Accent4 2 2 3 2 3" xfId="2719" xr:uid="{00000000-0005-0000-0000-000031050000}"/>
    <cellStyle name="40% - Accent4 2 2 3 2 4" xfId="3765" xr:uid="{00000000-0005-0000-0000-000032050000}"/>
    <cellStyle name="40% - Accent4 2 2 3 3" xfId="977" xr:uid="{00000000-0005-0000-0000-000033050000}"/>
    <cellStyle name="40% - Accent4 2 2 3 3 2" xfId="2031" xr:uid="{00000000-0005-0000-0000-000034050000}"/>
    <cellStyle name="40% - Accent4 2 2 3 3 3" xfId="3068" xr:uid="{00000000-0005-0000-0000-000035050000}"/>
    <cellStyle name="40% - Accent4 2 2 3 3 4" xfId="4112" xr:uid="{00000000-0005-0000-0000-000036050000}"/>
    <cellStyle name="40% - Accent4 2 2 3 4" xfId="1341" xr:uid="{00000000-0005-0000-0000-000037050000}"/>
    <cellStyle name="40% - Accent4 2 2 3 5" xfId="2378" xr:uid="{00000000-0005-0000-0000-000038050000}"/>
    <cellStyle name="40% - Accent4 2 2 3 6" xfId="3424" xr:uid="{00000000-0005-0000-0000-000039050000}"/>
    <cellStyle name="40% - Accent4 2 2 4" xfId="448" xr:uid="{00000000-0005-0000-0000-00003A050000}"/>
    <cellStyle name="40% - Accent4 2 2 4 2" xfId="1514" xr:uid="{00000000-0005-0000-0000-00003B050000}"/>
    <cellStyle name="40% - Accent4 2 2 4 3" xfId="2551" xr:uid="{00000000-0005-0000-0000-00003C050000}"/>
    <cellStyle name="40% - Accent4 2 2 4 4" xfId="3597" xr:uid="{00000000-0005-0000-0000-00003D050000}"/>
    <cellStyle name="40% - Accent4 2 2 5" xfId="809" xr:uid="{00000000-0005-0000-0000-00003E050000}"/>
    <cellStyle name="40% - Accent4 2 2 5 2" xfId="1863" xr:uid="{00000000-0005-0000-0000-00003F050000}"/>
    <cellStyle name="40% - Accent4 2 2 5 3" xfId="2900" xr:uid="{00000000-0005-0000-0000-000040050000}"/>
    <cellStyle name="40% - Accent4 2 2 5 4" xfId="3944" xr:uid="{00000000-0005-0000-0000-000041050000}"/>
    <cellStyle name="40% - Accent4 2 2 6" xfId="1173" xr:uid="{00000000-0005-0000-0000-000042050000}"/>
    <cellStyle name="40% - Accent4 2 2 7" xfId="2210" xr:uid="{00000000-0005-0000-0000-000043050000}"/>
    <cellStyle name="40% - Accent4 2 2 8" xfId="3259" xr:uid="{00000000-0005-0000-0000-000044050000}"/>
    <cellStyle name="40% - Accent4 2 3" xfId="132" xr:uid="{00000000-0005-0000-0000-000045050000}"/>
    <cellStyle name="40% - Accent4 2 3 2" xfId="218" xr:uid="{00000000-0005-0000-0000-000046050000}"/>
    <cellStyle name="40% - Accent4 2 3 2 2" xfId="396" xr:uid="{00000000-0005-0000-0000-000047050000}"/>
    <cellStyle name="40% - Accent4 2 3 2 2 2" xfId="738" xr:uid="{00000000-0005-0000-0000-000048050000}"/>
    <cellStyle name="40% - Accent4 2 3 2 2 2 2" xfId="1803" xr:uid="{00000000-0005-0000-0000-000049050000}"/>
    <cellStyle name="40% - Accent4 2 3 2 2 2 3" xfId="2840" xr:uid="{00000000-0005-0000-0000-00004A050000}"/>
    <cellStyle name="40% - Accent4 2 3 2 2 2 4" xfId="3886" xr:uid="{00000000-0005-0000-0000-00004B050000}"/>
    <cellStyle name="40% - Accent4 2 3 2 2 3" xfId="1098" xr:uid="{00000000-0005-0000-0000-00004C050000}"/>
    <cellStyle name="40% - Accent4 2 3 2 2 3 2" xfId="2152" xr:uid="{00000000-0005-0000-0000-00004D050000}"/>
    <cellStyle name="40% - Accent4 2 3 2 2 3 3" xfId="3189" xr:uid="{00000000-0005-0000-0000-00004E050000}"/>
    <cellStyle name="40% - Accent4 2 3 2 2 3 4" xfId="4233" xr:uid="{00000000-0005-0000-0000-00004F050000}"/>
    <cellStyle name="40% - Accent4 2 3 2 2 4" xfId="1462" xr:uid="{00000000-0005-0000-0000-000050050000}"/>
    <cellStyle name="40% - Accent4 2 3 2 2 5" xfId="2499" xr:uid="{00000000-0005-0000-0000-000051050000}"/>
    <cellStyle name="40% - Accent4 2 3 2 2 6" xfId="3545" xr:uid="{00000000-0005-0000-0000-000052050000}"/>
    <cellStyle name="40% - Accent4 2 3 2 3" xfId="568" xr:uid="{00000000-0005-0000-0000-000053050000}"/>
    <cellStyle name="40% - Accent4 2 3 2 3 2" xfId="1633" xr:uid="{00000000-0005-0000-0000-000054050000}"/>
    <cellStyle name="40% - Accent4 2 3 2 3 3" xfId="2670" xr:uid="{00000000-0005-0000-0000-000055050000}"/>
    <cellStyle name="40% - Accent4 2 3 2 3 4" xfId="3716" xr:uid="{00000000-0005-0000-0000-000056050000}"/>
    <cellStyle name="40% - Accent4 2 3 2 4" xfId="928" xr:uid="{00000000-0005-0000-0000-000057050000}"/>
    <cellStyle name="40% - Accent4 2 3 2 4 2" xfId="1982" xr:uid="{00000000-0005-0000-0000-000058050000}"/>
    <cellStyle name="40% - Accent4 2 3 2 4 3" xfId="3019" xr:uid="{00000000-0005-0000-0000-000059050000}"/>
    <cellStyle name="40% - Accent4 2 3 2 4 4" xfId="4063" xr:uid="{00000000-0005-0000-0000-00005A050000}"/>
    <cellStyle name="40% - Accent4 2 3 2 5" xfId="1292" xr:uid="{00000000-0005-0000-0000-00005B050000}"/>
    <cellStyle name="40% - Accent4 2 3 2 6" xfId="2329" xr:uid="{00000000-0005-0000-0000-00005C050000}"/>
    <cellStyle name="40% - Accent4 2 3 2 7" xfId="3375" xr:uid="{00000000-0005-0000-0000-00005D050000}"/>
    <cellStyle name="40% - Accent4 2 3 3" xfId="313" xr:uid="{00000000-0005-0000-0000-00005E050000}"/>
    <cellStyle name="40% - Accent4 2 3 3 2" xfId="655" xr:uid="{00000000-0005-0000-0000-00005F050000}"/>
    <cellStyle name="40% - Accent4 2 3 3 2 2" xfId="1720" xr:uid="{00000000-0005-0000-0000-000060050000}"/>
    <cellStyle name="40% - Accent4 2 3 3 2 3" xfId="2757" xr:uid="{00000000-0005-0000-0000-000061050000}"/>
    <cellStyle name="40% - Accent4 2 3 3 2 4" xfId="3803" xr:uid="{00000000-0005-0000-0000-000062050000}"/>
    <cellStyle name="40% - Accent4 2 3 3 3" xfId="1015" xr:uid="{00000000-0005-0000-0000-000063050000}"/>
    <cellStyle name="40% - Accent4 2 3 3 3 2" xfId="2069" xr:uid="{00000000-0005-0000-0000-000064050000}"/>
    <cellStyle name="40% - Accent4 2 3 3 3 3" xfId="3106" xr:uid="{00000000-0005-0000-0000-000065050000}"/>
    <cellStyle name="40% - Accent4 2 3 3 3 4" xfId="4150" xr:uid="{00000000-0005-0000-0000-000066050000}"/>
    <cellStyle name="40% - Accent4 2 3 3 4" xfId="1379" xr:uid="{00000000-0005-0000-0000-000067050000}"/>
    <cellStyle name="40% - Accent4 2 3 3 5" xfId="2416" xr:uid="{00000000-0005-0000-0000-000068050000}"/>
    <cellStyle name="40% - Accent4 2 3 3 6" xfId="3462" xr:uid="{00000000-0005-0000-0000-000069050000}"/>
    <cellStyle name="40% - Accent4 2 3 4" xfId="486" xr:uid="{00000000-0005-0000-0000-00006A050000}"/>
    <cellStyle name="40% - Accent4 2 3 4 2" xfId="1551" xr:uid="{00000000-0005-0000-0000-00006B050000}"/>
    <cellStyle name="40% - Accent4 2 3 4 3" xfId="2588" xr:uid="{00000000-0005-0000-0000-00006C050000}"/>
    <cellStyle name="40% - Accent4 2 3 4 4" xfId="3634" xr:uid="{00000000-0005-0000-0000-00006D050000}"/>
    <cellStyle name="40% - Accent4 2 3 5" xfId="846" xr:uid="{00000000-0005-0000-0000-00006E050000}"/>
    <cellStyle name="40% - Accent4 2 3 5 2" xfId="1900" xr:uid="{00000000-0005-0000-0000-00006F050000}"/>
    <cellStyle name="40% - Accent4 2 3 5 3" xfId="2937" xr:uid="{00000000-0005-0000-0000-000070050000}"/>
    <cellStyle name="40% - Accent4 2 3 5 4" xfId="3981" xr:uid="{00000000-0005-0000-0000-000071050000}"/>
    <cellStyle name="40% - Accent4 2 3 6" xfId="1210" xr:uid="{00000000-0005-0000-0000-000072050000}"/>
    <cellStyle name="40% - Accent4 2 3 7" xfId="2247" xr:uid="{00000000-0005-0000-0000-000073050000}"/>
    <cellStyle name="40% - Accent4 2 3 8" xfId="3294" xr:uid="{00000000-0005-0000-0000-000074050000}"/>
    <cellStyle name="40% - Accent4 2 4" xfId="164" xr:uid="{00000000-0005-0000-0000-000075050000}"/>
    <cellStyle name="40% - Accent4 2 4 2" xfId="342" xr:uid="{00000000-0005-0000-0000-000076050000}"/>
    <cellStyle name="40% - Accent4 2 4 2 2" xfId="684" xr:uid="{00000000-0005-0000-0000-000077050000}"/>
    <cellStyle name="40% - Accent4 2 4 2 2 2" xfId="1749" xr:uid="{00000000-0005-0000-0000-000078050000}"/>
    <cellStyle name="40% - Accent4 2 4 2 2 3" xfId="2786" xr:uid="{00000000-0005-0000-0000-000079050000}"/>
    <cellStyle name="40% - Accent4 2 4 2 2 4" xfId="3832" xr:uid="{00000000-0005-0000-0000-00007A050000}"/>
    <cellStyle name="40% - Accent4 2 4 2 3" xfId="1044" xr:uid="{00000000-0005-0000-0000-00007B050000}"/>
    <cellStyle name="40% - Accent4 2 4 2 3 2" xfId="2098" xr:uid="{00000000-0005-0000-0000-00007C050000}"/>
    <cellStyle name="40% - Accent4 2 4 2 3 3" xfId="3135" xr:uid="{00000000-0005-0000-0000-00007D050000}"/>
    <cellStyle name="40% - Accent4 2 4 2 3 4" xfId="4179" xr:uid="{00000000-0005-0000-0000-00007E050000}"/>
    <cellStyle name="40% - Accent4 2 4 2 4" xfId="1408" xr:uid="{00000000-0005-0000-0000-00007F050000}"/>
    <cellStyle name="40% - Accent4 2 4 2 5" xfId="2445" xr:uid="{00000000-0005-0000-0000-000080050000}"/>
    <cellStyle name="40% - Accent4 2 4 2 6" xfId="3491" xr:uid="{00000000-0005-0000-0000-000081050000}"/>
    <cellStyle name="40% - Accent4 2 4 3" xfId="514" xr:uid="{00000000-0005-0000-0000-000082050000}"/>
    <cellStyle name="40% - Accent4 2 4 3 2" xfId="1579" xr:uid="{00000000-0005-0000-0000-000083050000}"/>
    <cellStyle name="40% - Accent4 2 4 3 3" xfId="2616" xr:uid="{00000000-0005-0000-0000-000084050000}"/>
    <cellStyle name="40% - Accent4 2 4 3 4" xfId="3662" xr:uid="{00000000-0005-0000-0000-000085050000}"/>
    <cellStyle name="40% - Accent4 2 4 4" xfId="874" xr:uid="{00000000-0005-0000-0000-000086050000}"/>
    <cellStyle name="40% - Accent4 2 4 4 2" xfId="1928" xr:uid="{00000000-0005-0000-0000-000087050000}"/>
    <cellStyle name="40% - Accent4 2 4 4 3" xfId="2965" xr:uid="{00000000-0005-0000-0000-000088050000}"/>
    <cellStyle name="40% - Accent4 2 4 4 4" xfId="4009" xr:uid="{00000000-0005-0000-0000-000089050000}"/>
    <cellStyle name="40% - Accent4 2 4 5" xfId="1238" xr:uid="{00000000-0005-0000-0000-00008A050000}"/>
    <cellStyle name="40% - Accent4 2 4 6" xfId="2275" xr:uid="{00000000-0005-0000-0000-00008B050000}"/>
    <cellStyle name="40% - Accent4 2 4 7" xfId="3322" xr:uid="{00000000-0005-0000-0000-00008C050000}"/>
    <cellStyle name="40% - Accent4 2 5" xfId="258" xr:uid="{00000000-0005-0000-0000-00008D050000}"/>
    <cellStyle name="40% - Accent4 2 5 2" xfId="600" xr:uid="{00000000-0005-0000-0000-00008E050000}"/>
    <cellStyle name="40% - Accent4 2 5 2 2" xfId="1665" xr:uid="{00000000-0005-0000-0000-00008F050000}"/>
    <cellStyle name="40% - Accent4 2 5 2 3" xfId="2702" xr:uid="{00000000-0005-0000-0000-000090050000}"/>
    <cellStyle name="40% - Accent4 2 5 2 4" xfId="3748" xr:uid="{00000000-0005-0000-0000-000091050000}"/>
    <cellStyle name="40% - Accent4 2 5 3" xfId="960" xr:uid="{00000000-0005-0000-0000-000092050000}"/>
    <cellStyle name="40% - Accent4 2 5 3 2" xfId="2014" xr:uid="{00000000-0005-0000-0000-000093050000}"/>
    <cellStyle name="40% - Accent4 2 5 3 3" xfId="3051" xr:uid="{00000000-0005-0000-0000-000094050000}"/>
    <cellStyle name="40% - Accent4 2 5 3 4" xfId="4095" xr:uid="{00000000-0005-0000-0000-000095050000}"/>
    <cellStyle name="40% - Accent4 2 5 4" xfId="1324" xr:uid="{00000000-0005-0000-0000-000096050000}"/>
    <cellStyle name="40% - Accent4 2 5 5" xfId="2361" xr:uid="{00000000-0005-0000-0000-000097050000}"/>
    <cellStyle name="40% - Accent4 2 5 6" xfId="3407" xr:uid="{00000000-0005-0000-0000-000098050000}"/>
    <cellStyle name="40% - Accent4 2 6" xfId="431" xr:uid="{00000000-0005-0000-0000-000099050000}"/>
    <cellStyle name="40% - Accent4 2 6 2" xfId="1497" xr:uid="{00000000-0005-0000-0000-00009A050000}"/>
    <cellStyle name="40% - Accent4 2 6 3" xfId="2534" xr:uid="{00000000-0005-0000-0000-00009B050000}"/>
    <cellStyle name="40% - Accent4 2 6 4" xfId="3580" xr:uid="{00000000-0005-0000-0000-00009C050000}"/>
    <cellStyle name="40% - Accent4 2 7" xfId="792" xr:uid="{00000000-0005-0000-0000-00009D050000}"/>
    <cellStyle name="40% - Accent4 2 7 2" xfId="1846" xr:uid="{00000000-0005-0000-0000-00009E050000}"/>
    <cellStyle name="40% - Accent4 2 7 3" xfId="2883" xr:uid="{00000000-0005-0000-0000-00009F050000}"/>
    <cellStyle name="40% - Accent4 2 7 4" xfId="3927" xr:uid="{00000000-0005-0000-0000-0000A0050000}"/>
    <cellStyle name="40% - Accent4 2 8" xfId="1156" xr:uid="{00000000-0005-0000-0000-0000A1050000}"/>
    <cellStyle name="40% - Accent4 2 9" xfId="2193" xr:uid="{00000000-0005-0000-0000-0000A2050000}"/>
    <cellStyle name="40% - Accent5 2" xfId="61" xr:uid="{00000000-0005-0000-0000-0000A3050000}"/>
    <cellStyle name="40% - Accent5 2 10" xfId="3243" xr:uid="{00000000-0005-0000-0000-0000A4050000}"/>
    <cellStyle name="40% - Accent5 2 2" xfId="85" xr:uid="{00000000-0005-0000-0000-0000A5050000}"/>
    <cellStyle name="40% - Accent5 2 2 2" xfId="182" xr:uid="{00000000-0005-0000-0000-0000A6050000}"/>
    <cellStyle name="40% - Accent5 2 2 2 2" xfId="360" xr:uid="{00000000-0005-0000-0000-0000A7050000}"/>
    <cellStyle name="40% - Accent5 2 2 2 2 2" xfId="702" xr:uid="{00000000-0005-0000-0000-0000A8050000}"/>
    <cellStyle name="40% - Accent5 2 2 2 2 2 2" xfId="1767" xr:uid="{00000000-0005-0000-0000-0000A9050000}"/>
    <cellStyle name="40% - Accent5 2 2 2 2 2 3" xfId="2804" xr:uid="{00000000-0005-0000-0000-0000AA050000}"/>
    <cellStyle name="40% - Accent5 2 2 2 2 2 4" xfId="3850" xr:uid="{00000000-0005-0000-0000-0000AB050000}"/>
    <cellStyle name="40% - Accent5 2 2 2 2 3" xfId="1062" xr:uid="{00000000-0005-0000-0000-0000AC050000}"/>
    <cellStyle name="40% - Accent5 2 2 2 2 3 2" xfId="2116" xr:uid="{00000000-0005-0000-0000-0000AD050000}"/>
    <cellStyle name="40% - Accent5 2 2 2 2 3 3" xfId="3153" xr:uid="{00000000-0005-0000-0000-0000AE050000}"/>
    <cellStyle name="40% - Accent5 2 2 2 2 3 4" xfId="4197" xr:uid="{00000000-0005-0000-0000-0000AF050000}"/>
    <cellStyle name="40% - Accent5 2 2 2 2 4" xfId="1426" xr:uid="{00000000-0005-0000-0000-0000B0050000}"/>
    <cellStyle name="40% - Accent5 2 2 2 2 5" xfId="2463" xr:uid="{00000000-0005-0000-0000-0000B1050000}"/>
    <cellStyle name="40% - Accent5 2 2 2 2 6" xfId="3509" xr:uid="{00000000-0005-0000-0000-0000B2050000}"/>
    <cellStyle name="40% - Accent5 2 2 2 3" xfId="532" xr:uid="{00000000-0005-0000-0000-0000B3050000}"/>
    <cellStyle name="40% - Accent5 2 2 2 3 2" xfId="1597" xr:uid="{00000000-0005-0000-0000-0000B4050000}"/>
    <cellStyle name="40% - Accent5 2 2 2 3 3" xfId="2634" xr:uid="{00000000-0005-0000-0000-0000B5050000}"/>
    <cellStyle name="40% - Accent5 2 2 2 3 4" xfId="3680" xr:uid="{00000000-0005-0000-0000-0000B6050000}"/>
    <cellStyle name="40% - Accent5 2 2 2 4" xfId="892" xr:uid="{00000000-0005-0000-0000-0000B7050000}"/>
    <cellStyle name="40% - Accent5 2 2 2 4 2" xfId="1946" xr:uid="{00000000-0005-0000-0000-0000B8050000}"/>
    <cellStyle name="40% - Accent5 2 2 2 4 3" xfId="2983" xr:uid="{00000000-0005-0000-0000-0000B9050000}"/>
    <cellStyle name="40% - Accent5 2 2 2 4 4" xfId="4027" xr:uid="{00000000-0005-0000-0000-0000BA050000}"/>
    <cellStyle name="40% - Accent5 2 2 2 5" xfId="1256" xr:uid="{00000000-0005-0000-0000-0000BB050000}"/>
    <cellStyle name="40% - Accent5 2 2 2 6" xfId="2293" xr:uid="{00000000-0005-0000-0000-0000BC050000}"/>
    <cellStyle name="40% - Accent5 2 2 2 7" xfId="3340" xr:uid="{00000000-0005-0000-0000-0000BD050000}"/>
    <cellStyle name="40% - Accent5 2 2 3" xfId="276" xr:uid="{00000000-0005-0000-0000-0000BE050000}"/>
    <cellStyle name="40% - Accent5 2 2 3 2" xfId="618" xr:uid="{00000000-0005-0000-0000-0000BF050000}"/>
    <cellStyle name="40% - Accent5 2 2 3 2 2" xfId="1683" xr:uid="{00000000-0005-0000-0000-0000C0050000}"/>
    <cellStyle name="40% - Accent5 2 2 3 2 3" xfId="2720" xr:uid="{00000000-0005-0000-0000-0000C1050000}"/>
    <cellStyle name="40% - Accent5 2 2 3 2 4" xfId="3766" xr:uid="{00000000-0005-0000-0000-0000C2050000}"/>
    <cellStyle name="40% - Accent5 2 2 3 3" xfId="978" xr:uid="{00000000-0005-0000-0000-0000C3050000}"/>
    <cellStyle name="40% - Accent5 2 2 3 3 2" xfId="2032" xr:uid="{00000000-0005-0000-0000-0000C4050000}"/>
    <cellStyle name="40% - Accent5 2 2 3 3 3" xfId="3069" xr:uid="{00000000-0005-0000-0000-0000C5050000}"/>
    <cellStyle name="40% - Accent5 2 2 3 3 4" xfId="4113" xr:uid="{00000000-0005-0000-0000-0000C6050000}"/>
    <cellStyle name="40% - Accent5 2 2 3 4" xfId="1342" xr:uid="{00000000-0005-0000-0000-0000C7050000}"/>
    <cellStyle name="40% - Accent5 2 2 3 5" xfId="2379" xr:uid="{00000000-0005-0000-0000-0000C8050000}"/>
    <cellStyle name="40% - Accent5 2 2 3 6" xfId="3425" xr:uid="{00000000-0005-0000-0000-0000C9050000}"/>
    <cellStyle name="40% - Accent5 2 2 4" xfId="449" xr:uid="{00000000-0005-0000-0000-0000CA050000}"/>
    <cellStyle name="40% - Accent5 2 2 4 2" xfId="1515" xr:uid="{00000000-0005-0000-0000-0000CB050000}"/>
    <cellStyle name="40% - Accent5 2 2 4 3" xfId="2552" xr:uid="{00000000-0005-0000-0000-0000CC050000}"/>
    <cellStyle name="40% - Accent5 2 2 4 4" xfId="3598" xr:uid="{00000000-0005-0000-0000-0000CD050000}"/>
    <cellStyle name="40% - Accent5 2 2 5" xfId="810" xr:uid="{00000000-0005-0000-0000-0000CE050000}"/>
    <cellStyle name="40% - Accent5 2 2 5 2" xfId="1864" xr:uid="{00000000-0005-0000-0000-0000CF050000}"/>
    <cellStyle name="40% - Accent5 2 2 5 3" xfId="2901" xr:uid="{00000000-0005-0000-0000-0000D0050000}"/>
    <cellStyle name="40% - Accent5 2 2 5 4" xfId="3945" xr:uid="{00000000-0005-0000-0000-0000D1050000}"/>
    <cellStyle name="40% - Accent5 2 2 6" xfId="1174" xr:uid="{00000000-0005-0000-0000-0000D2050000}"/>
    <cellStyle name="40% - Accent5 2 2 7" xfId="2211" xr:uid="{00000000-0005-0000-0000-0000D3050000}"/>
    <cellStyle name="40% - Accent5 2 2 8" xfId="3260" xr:uid="{00000000-0005-0000-0000-0000D4050000}"/>
    <cellStyle name="40% - Accent5 2 3" xfId="133" xr:uid="{00000000-0005-0000-0000-0000D5050000}"/>
    <cellStyle name="40% - Accent5 2 3 2" xfId="219" xr:uid="{00000000-0005-0000-0000-0000D6050000}"/>
    <cellStyle name="40% - Accent5 2 3 2 2" xfId="397" xr:uid="{00000000-0005-0000-0000-0000D7050000}"/>
    <cellStyle name="40% - Accent5 2 3 2 2 2" xfId="739" xr:uid="{00000000-0005-0000-0000-0000D8050000}"/>
    <cellStyle name="40% - Accent5 2 3 2 2 2 2" xfId="1804" xr:uid="{00000000-0005-0000-0000-0000D9050000}"/>
    <cellStyle name="40% - Accent5 2 3 2 2 2 3" xfId="2841" xr:uid="{00000000-0005-0000-0000-0000DA050000}"/>
    <cellStyle name="40% - Accent5 2 3 2 2 2 4" xfId="3887" xr:uid="{00000000-0005-0000-0000-0000DB050000}"/>
    <cellStyle name="40% - Accent5 2 3 2 2 3" xfId="1099" xr:uid="{00000000-0005-0000-0000-0000DC050000}"/>
    <cellStyle name="40% - Accent5 2 3 2 2 3 2" xfId="2153" xr:uid="{00000000-0005-0000-0000-0000DD050000}"/>
    <cellStyle name="40% - Accent5 2 3 2 2 3 3" xfId="3190" xr:uid="{00000000-0005-0000-0000-0000DE050000}"/>
    <cellStyle name="40% - Accent5 2 3 2 2 3 4" xfId="4234" xr:uid="{00000000-0005-0000-0000-0000DF050000}"/>
    <cellStyle name="40% - Accent5 2 3 2 2 4" xfId="1463" xr:uid="{00000000-0005-0000-0000-0000E0050000}"/>
    <cellStyle name="40% - Accent5 2 3 2 2 5" xfId="2500" xr:uid="{00000000-0005-0000-0000-0000E1050000}"/>
    <cellStyle name="40% - Accent5 2 3 2 2 6" xfId="3546" xr:uid="{00000000-0005-0000-0000-0000E2050000}"/>
    <cellStyle name="40% - Accent5 2 3 2 3" xfId="569" xr:uid="{00000000-0005-0000-0000-0000E3050000}"/>
    <cellStyle name="40% - Accent5 2 3 2 3 2" xfId="1634" xr:uid="{00000000-0005-0000-0000-0000E4050000}"/>
    <cellStyle name="40% - Accent5 2 3 2 3 3" xfId="2671" xr:uid="{00000000-0005-0000-0000-0000E5050000}"/>
    <cellStyle name="40% - Accent5 2 3 2 3 4" xfId="3717" xr:uid="{00000000-0005-0000-0000-0000E6050000}"/>
    <cellStyle name="40% - Accent5 2 3 2 4" xfId="929" xr:uid="{00000000-0005-0000-0000-0000E7050000}"/>
    <cellStyle name="40% - Accent5 2 3 2 4 2" xfId="1983" xr:uid="{00000000-0005-0000-0000-0000E8050000}"/>
    <cellStyle name="40% - Accent5 2 3 2 4 3" xfId="3020" xr:uid="{00000000-0005-0000-0000-0000E9050000}"/>
    <cellStyle name="40% - Accent5 2 3 2 4 4" xfId="4064" xr:uid="{00000000-0005-0000-0000-0000EA050000}"/>
    <cellStyle name="40% - Accent5 2 3 2 5" xfId="1293" xr:uid="{00000000-0005-0000-0000-0000EB050000}"/>
    <cellStyle name="40% - Accent5 2 3 2 6" xfId="2330" xr:uid="{00000000-0005-0000-0000-0000EC050000}"/>
    <cellStyle name="40% - Accent5 2 3 2 7" xfId="3376" xr:uid="{00000000-0005-0000-0000-0000ED050000}"/>
    <cellStyle name="40% - Accent5 2 3 3" xfId="314" xr:uid="{00000000-0005-0000-0000-0000EE050000}"/>
    <cellStyle name="40% - Accent5 2 3 3 2" xfId="656" xr:uid="{00000000-0005-0000-0000-0000EF050000}"/>
    <cellStyle name="40% - Accent5 2 3 3 2 2" xfId="1721" xr:uid="{00000000-0005-0000-0000-0000F0050000}"/>
    <cellStyle name="40% - Accent5 2 3 3 2 3" xfId="2758" xr:uid="{00000000-0005-0000-0000-0000F1050000}"/>
    <cellStyle name="40% - Accent5 2 3 3 2 4" xfId="3804" xr:uid="{00000000-0005-0000-0000-0000F2050000}"/>
    <cellStyle name="40% - Accent5 2 3 3 3" xfId="1016" xr:uid="{00000000-0005-0000-0000-0000F3050000}"/>
    <cellStyle name="40% - Accent5 2 3 3 3 2" xfId="2070" xr:uid="{00000000-0005-0000-0000-0000F4050000}"/>
    <cellStyle name="40% - Accent5 2 3 3 3 3" xfId="3107" xr:uid="{00000000-0005-0000-0000-0000F5050000}"/>
    <cellStyle name="40% - Accent5 2 3 3 3 4" xfId="4151" xr:uid="{00000000-0005-0000-0000-0000F6050000}"/>
    <cellStyle name="40% - Accent5 2 3 3 4" xfId="1380" xr:uid="{00000000-0005-0000-0000-0000F7050000}"/>
    <cellStyle name="40% - Accent5 2 3 3 5" xfId="2417" xr:uid="{00000000-0005-0000-0000-0000F8050000}"/>
    <cellStyle name="40% - Accent5 2 3 3 6" xfId="3463" xr:uid="{00000000-0005-0000-0000-0000F9050000}"/>
    <cellStyle name="40% - Accent5 2 3 4" xfId="487" xr:uid="{00000000-0005-0000-0000-0000FA050000}"/>
    <cellStyle name="40% - Accent5 2 3 4 2" xfId="1552" xr:uid="{00000000-0005-0000-0000-0000FB050000}"/>
    <cellStyle name="40% - Accent5 2 3 4 3" xfId="2589" xr:uid="{00000000-0005-0000-0000-0000FC050000}"/>
    <cellStyle name="40% - Accent5 2 3 4 4" xfId="3635" xr:uid="{00000000-0005-0000-0000-0000FD050000}"/>
    <cellStyle name="40% - Accent5 2 3 5" xfId="847" xr:uid="{00000000-0005-0000-0000-0000FE050000}"/>
    <cellStyle name="40% - Accent5 2 3 5 2" xfId="1901" xr:uid="{00000000-0005-0000-0000-0000FF050000}"/>
    <cellStyle name="40% - Accent5 2 3 5 3" xfId="2938" xr:uid="{00000000-0005-0000-0000-000000060000}"/>
    <cellStyle name="40% - Accent5 2 3 5 4" xfId="3982" xr:uid="{00000000-0005-0000-0000-000001060000}"/>
    <cellStyle name="40% - Accent5 2 3 6" xfId="1211" xr:uid="{00000000-0005-0000-0000-000002060000}"/>
    <cellStyle name="40% - Accent5 2 3 7" xfId="2248" xr:uid="{00000000-0005-0000-0000-000003060000}"/>
    <cellStyle name="40% - Accent5 2 3 8" xfId="3295" xr:uid="{00000000-0005-0000-0000-000004060000}"/>
    <cellStyle name="40% - Accent5 2 4" xfId="165" xr:uid="{00000000-0005-0000-0000-000005060000}"/>
    <cellStyle name="40% - Accent5 2 4 2" xfId="343" xr:uid="{00000000-0005-0000-0000-000006060000}"/>
    <cellStyle name="40% - Accent5 2 4 2 2" xfId="685" xr:uid="{00000000-0005-0000-0000-000007060000}"/>
    <cellStyle name="40% - Accent5 2 4 2 2 2" xfId="1750" xr:uid="{00000000-0005-0000-0000-000008060000}"/>
    <cellStyle name="40% - Accent5 2 4 2 2 3" xfId="2787" xr:uid="{00000000-0005-0000-0000-000009060000}"/>
    <cellStyle name="40% - Accent5 2 4 2 2 4" xfId="3833" xr:uid="{00000000-0005-0000-0000-00000A060000}"/>
    <cellStyle name="40% - Accent5 2 4 2 3" xfId="1045" xr:uid="{00000000-0005-0000-0000-00000B060000}"/>
    <cellStyle name="40% - Accent5 2 4 2 3 2" xfId="2099" xr:uid="{00000000-0005-0000-0000-00000C060000}"/>
    <cellStyle name="40% - Accent5 2 4 2 3 3" xfId="3136" xr:uid="{00000000-0005-0000-0000-00000D060000}"/>
    <cellStyle name="40% - Accent5 2 4 2 3 4" xfId="4180" xr:uid="{00000000-0005-0000-0000-00000E060000}"/>
    <cellStyle name="40% - Accent5 2 4 2 4" xfId="1409" xr:uid="{00000000-0005-0000-0000-00000F060000}"/>
    <cellStyle name="40% - Accent5 2 4 2 5" xfId="2446" xr:uid="{00000000-0005-0000-0000-000010060000}"/>
    <cellStyle name="40% - Accent5 2 4 2 6" xfId="3492" xr:uid="{00000000-0005-0000-0000-000011060000}"/>
    <cellStyle name="40% - Accent5 2 4 3" xfId="515" xr:uid="{00000000-0005-0000-0000-000012060000}"/>
    <cellStyle name="40% - Accent5 2 4 3 2" xfId="1580" xr:uid="{00000000-0005-0000-0000-000013060000}"/>
    <cellStyle name="40% - Accent5 2 4 3 3" xfId="2617" xr:uid="{00000000-0005-0000-0000-000014060000}"/>
    <cellStyle name="40% - Accent5 2 4 3 4" xfId="3663" xr:uid="{00000000-0005-0000-0000-000015060000}"/>
    <cellStyle name="40% - Accent5 2 4 4" xfId="875" xr:uid="{00000000-0005-0000-0000-000016060000}"/>
    <cellStyle name="40% - Accent5 2 4 4 2" xfId="1929" xr:uid="{00000000-0005-0000-0000-000017060000}"/>
    <cellStyle name="40% - Accent5 2 4 4 3" xfId="2966" xr:uid="{00000000-0005-0000-0000-000018060000}"/>
    <cellStyle name="40% - Accent5 2 4 4 4" xfId="4010" xr:uid="{00000000-0005-0000-0000-000019060000}"/>
    <cellStyle name="40% - Accent5 2 4 5" xfId="1239" xr:uid="{00000000-0005-0000-0000-00001A060000}"/>
    <cellStyle name="40% - Accent5 2 4 6" xfId="2276" xr:uid="{00000000-0005-0000-0000-00001B060000}"/>
    <cellStyle name="40% - Accent5 2 4 7" xfId="3323" xr:uid="{00000000-0005-0000-0000-00001C060000}"/>
    <cellStyle name="40% - Accent5 2 5" xfId="259" xr:uid="{00000000-0005-0000-0000-00001D060000}"/>
    <cellStyle name="40% - Accent5 2 5 2" xfId="601" xr:uid="{00000000-0005-0000-0000-00001E060000}"/>
    <cellStyle name="40% - Accent5 2 5 2 2" xfId="1666" xr:uid="{00000000-0005-0000-0000-00001F060000}"/>
    <cellStyle name="40% - Accent5 2 5 2 3" xfId="2703" xr:uid="{00000000-0005-0000-0000-000020060000}"/>
    <cellStyle name="40% - Accent5 2 5 2 4" xfId="3749" xr:uid="{00000000-0005-0000-0000-000021060000}"/>
    <cellStyle name="40% - Accent5 2 5 3" xfId="961" xr:uid="{00000000-0005-0000-0000-000022060000}"/>
    <cellStyle name="40% - Accent5 2 5 3 2" xfId="2015" xr:uid="{00000000-0005-0000-0000-000023060000}"/>
    <cellStyle name="40% - Accent5 2 5 3 3" xfId="3052" xr:uid="{00000000-0005-0000-0000-000024060000}"/>
    <cellStyle name="40% - Accent5 2 5 3 4" xfId="4096" xr:uid="{00000000-0005-0000-0000-000025060000}"/>
    <cellStyle name="40% - Accent5 2 5 4" xfId="1325" xr:uid="{00000000-0005-0000-0000-000026060000}"/>
    <cellStyle name="40% - Accent5 2 5 5" xfId="2362" xr:uid="{00000000-0005-0000-0000-000027060000}"/>
    <cellStyle name="40% - Accent5 2 5 6" xfId="3408" xr:uid="{00000000-0005-0000-0000-000028060000}"/>
    <cellStyle name="40% - Accent5 2 6" xfId="432" xr:uid="{00000000-0005-0000-0000-000029060000}"/>
    <cellStyle name="40% - Accent5 2 6 2" xfId="1498" xr:uid="{00000000-0005-0000-0000-00002A060000}"/>
    <cellStyle name="40% - Accent5 2 6 3" xfId="2535" xr:uid="{00000000-0005-0000-0000-00002B060000}"/>
    <cellStyle name="40% - Accent5 2 6 4" xfId="3581" xr:uid="{00000000-0005-0000-0000-00002C060000}"/>
    <cellStyle name="40% - Accent5 2 7" xfId="793" xr:uid="{00000000-0005-0000-0000-00002D060000}"/>
    <cellStyle name="40% - Accent5 2 7 2" xfId="1847" xr:uid="{00000000-0005-0000-0000-00002E060000}"/>
    <cellStyle name="40% - Accent5 2 7 3" xfId="2884" xr:uid="{00000000-0005-0000-0000-00002F060000}"/>
    <cellStyle name="40% - Accent5 2 7 4" xfId="3928" xr:uid="{00000000-0005-0000-0000-000030060000}"/>
    <cellStyle name="40% - Accent5 2 8" xfId="1157" xr:uid="{00000000-0005-0000-0000-000031060000}"/>
    <cellStyle name="40% - Accent5 2 9" xfId="2194" xr:uid="{00000000-0005-0000-0000-000032060000}"/>
    <cellStyle name="40% - Accent6 2" xfId="62" xr:uid="{00000000-0005-0000-0000-000033060000}"/>
    <cellStyle name="40% - Accent6 2 10" xfId="3244" xr:uid="{00000000-0005-0000-0000-000034060000}"/>
    <cellStyle name="40% - Accent6 2 2" xfId="86" xr:uid="{00000000-0005-0000-0000-000035060000}"/>
    <cellStyle name="40% - Accent6 2 2 2" xfId="183" xr:uid="{00000000-0005-0000-0000-000036060000}"/>
    <cellStyle name="40% - Accent6 2 2 2 2" xfId="361" xr:uid="{00000000-0005-0000-0000-000037060000}"/>
    <cellStyle name="40% - Accent6 2 2 2 2 2" xfId="703" xr:uid="{00000000-0005-0000-0000-000038060000}"/>
    <cellStyle name="40% - Accent6 2 2 2 2 2 2" xfId="1768" xr:uid="{00000000-0005-0000-0000-000039060000}"/>
    <cellStyle name="40% - Accent6 2 2 2 2 2 3" xfId="2805" xr:uid="{00000000-0005-0000-0000-00003A060000}"/>
    <cellStyle name="40% - Accent6 2 2 2 2 2 4" xfId="3851" xr:uid="{00000000-0005-0000-0000-00003B060000}"/>
    <cellStyle name="40% - Accent6 2 2 2 2 3" xfId="1063" xr:uid="{00000000-0005-0000-0000-00003C060000}"/>
    <cellStyle name="40% - Accent6 2 2 2 2 3 2" xfId="2117" xr:uid="{00000000-0005-0000-0000-00003D060000}"/>
    <cellStyle name="40% - Accent6 2 2 2 2 3 3" xfId="3154" xr:uid="{00000000-0005-0000-0000-00003E060000}"/>
    <cellStyle name="40% - Accent6 2 2 2 2 3 4" xfId="4198" xr:uid="{00000000-0005-0000-0000-00003F060000}"/>
    <cellStyle name="40% - Accent6 2 2 2 2 4" xfId="1427" xr:uid="{00000000-0005-0000-0000-000040060000}"/>
    <cellStyle name="40% - Accent6 2 2 2 2 5" xfId="2464" xr:uid="{00000000-0005-0000-0000-000041060000}"/>
    <cellStyle name="40% - Accent6 2 2 2 2 6" xfId="3510" xr:uid="{00000000-0005-0000-0000-000042060000}"/>
    <cellStyle name="40% - Accent6 2 2 2 3" xfId="533" xr:uid="{00000000-0005-0000-0000-000043060000}"/>
    <cellStyle name="40% - Accent6 2 2 2 3 2" xfId="1598" xr:uid="{00000000-0005-0000-0000-000044060000}"/>
    <cellStyle name="40% - Accent6 2 2 2 3 3" xfId="2635" xr:uid="{00000000-0005-0000-0000-000045060000}"/>
    <cellStyle name="40% - Accent6 2 2 2 3 4" xfId="3681" xr:uid="{00000000-0005-0000-0000-000046060000}"/>
    <cellStyle name="40% - Accent6 2 2 2 4" xfId="893" xr:uid="{00000000-0005-0000-0000-000047060000}"/>
    <cellStyle name="40% - Accent6 2 2 2 4 2" xfId="1947" xr:uid="{00000000-0005-0000-0000-000048060000}"/>
    <cellStyle name="40% - Accent6 2 2 2 4 3" xfId="2984" xr:uid="{00000000-0005-0000-0000-000049060000}"/>
    <cellStyle name="40% - Accent6 2 2 2 4 4" xfId="4028" xr:uid="{00000000-0005-0000-0000-00004A060000}"/>
    <cellStyle name="40% - Accent6 2 2 2 5" xfId="1257" xr:uid="{00000000-0005-0000-0000-00004B060000}"/>
    <cellStyle name="40% - Accent6 2 2 2 6" xfId="2294" xr:uid="{00000000-0005-0000-0000-00004C060000}"/>
    <cellStyle name="40% - Accent6 2 2 2 7" xfId="3341" xr:uid="{00000000-0005-0000-0000-00004D060000}"/>
    <cellStyle name="40% - Accent6 2 2 3" xfId="277" xr:uid="{00000000-0005-0000-0000-00004E060000}"/>
    <cellStyle name="40% - Accent6 2 2 3 2" xfId="619" xr:uid="{00000000-0005-0000-0000-00004F060000}"/>
    <cellStyle name="40% - Accent6 2 2 3 2 2" xfId="1684" xr:uid="{00000000-0005-0000-0000-000050060000}"/>
    <cellStyle name="40% - Accent6 2 2 3 2 3" xfId="2721" xr:uid="{00000000-0005-0000-0000-000051060000}"/>
    <cellStyle name="40% - Accent6 2 2 3 2 4" xfId="3767" xr:uid="{00000000-0005-0000-0000-000052060000}"/>
    <cellStyle name="40% - Accent6 2 2 3 3" xfId="979" xr:uid="{00000000-0005-0000-0000-000053060000}"/>
    <cellStyle name="40% - Accent6 2 2 3 3 2" xfId="2033" xr:uid="{00000000-0005-0000-0000-000054060000}"/>
    <cellStyle name="40% - Accent6 2 2 3 3 3" xfId="3070" xr:uid="{00000000-0005-0000-0000-000055060000}"/>
    <cellStyle name="40% - Accent6 2 2 3 3 4" xfId="4114" xr:uid="{00000000-0005-0000-0000-000056060000}"/>
    <cellStyle name="40% - Accent6 2 2 3 4" xfId="1343" xr:uid="{00000000-0005-0000-0000-000057060000}"/>
    <cellStyle name="40% - Accent6 2 2 3 5" xfId="2380" xr:uid="{00000000-0005-0000-0000-000058060000}"/>
    <cellStyle name="40% - Accent6 2 2 3 6" xfId="3426" xr:uid="{00000000-0005-0000-0000-000059060000}"/>
    <cellStyle name="40% - Accent6 2 2 4" xfId="450" xr:uid="{00000000-0005-0000-0000-00005A060000}"/>
    <cellStyle name="40% - Accent6 2 2 4 2" xfId="1516" xr:uid="{00000000-0005-0000-0000-00005B060000}"/>
    <cellStyle name="40% - Accent6 2 2 4 3" xfId="2553" xr:uid="{00000000-0005-0000-0000-00005C060000}"/>
    <cellStyle name="40% - Accent6 2 2 4 4" xfId="3599" xr:uid="{00000000-0005-0000-0000-00005D060000}"/>
    <cellStyle name="40% - Accent6 2 2 5" xfId="811" xr:uid="{00000000-0005-0000-0000-00005E060000}"/>
    <cellStyle name="40% - Accent6 2 2 5 2" xfId="1865" xr:uid="{00000000-0005-0000-0000-00005F060000}"/>
    <cellStyle name="40% - Accent6 2 2 5 3" xfId="2902" xr:uid="{00000000-0005-0000-0000-000060060000}"/>
    <cellStyle name="40% - Accent6 2 2 5 4" xfId="3946" xr:uid="{00000000-0005-0000-0000-000061060000}"/>
    <cellStyle name="40% - Accent6 2 2 6" xfId="1175" xr:uid="{00000000-0005-0000-0000-000062060000}"/>
    <cellStyle name="40% - Accent6 2 2 7" xfId="2212" xr:uid="{00000000-0005-0000-0000-000063060000}"/>
    <cellStyle name="40% - Accent6 2 2 8" xfId="3261" xr:uid="{00000000-0005-0000-0000-000064060000}"/>
    <cellStyle name="40% - Accent6 2 3" xfId="134" xr:uid="{00000000-0005-0000-0000-000065060000}"/>
    <cellStyle name="40% - Accent6 2 3 2" xfId="220" xr:uid="{00000000-0005-0000-0000-000066060000}"/>
    <cellStyle name="40% - Accent6 2 3 2 2" xfId="398" xr:uid="{00000000-0005-0000-0000-000067060000}"/>
    <cellStyle name="40% - Accent6 2 3 2 2 2" xfId="740" xr:uid="{00000000-0005-0000-0000-000068060000}"/>
    <cellStyle name="40% - Accent6 2 3 2 2 2 2" xfId="1805" xr:uid="{00000000-0005-0000-0000-000069060000}"/>
    <cellStyle name="40% - Accent6 2 3 2 2 2 3" xfId="2842" xr:uid="{00000000-0005-0000-0000-00006A060000}"/>
    <cellStyle name="40% - Accent6 2 3 2 2 2 4" xfId="3888" xr:uid="{00000000-0005-0000-0000-00006B060000}"/>
    <cellStyle name="40% - Accent6 2 3 2 2 3" xfId="1100" xr:uid="{00000000-0005-0000-0000-00006C060000}"/>
    <cellStyle name="40% - Accent6 2 3 2 2 3 2" xfId="2154" xr:uid="{00000000-0005-0000-0000-00006D060000}"/>
    <cellStyle name="40% - Accent6 2 3 2 2 3 3" xfId="3191" xr:uid="{00000000-0005-0000-0000-00006E060000}"/>
    <cellStyle name="40% - Accent6 2 3 2 2 3 4" xfId="4235" xr:uid="{00000000-0005-0000-0000-00006F060000}"/>
    <cellStyle name="40% - Accent6 2 3 2 2 4" xfId="1464" xr:uid="{00000000-0005-0000-0000-000070060000}"/>
    <cellStyle name="40% - Accent6 2 3 2 2 5" xfId="2501" xr:uid="{00000000-0005-0000-0000-000071060000}"/>
    <cellStyle name="40% - Accent6 2 3 2 2 6" xfId="3547" xr:uid="{00000000-0005-0000-0000-000072060000}"/>
    <cellStyle name="40% - Accent6 2 3 2 3" xfId="570" xr:uid="{00000000-0005-0000-0000-000073060000}"/>
    <cellStyle name="40% - Accent6 2 3 2 3 2" xfId="1635" xr:uid="{00000000-0005-0000-0000-000074060000}"/>
    <cellStyle name="40% - Accent6 2 3 2 3 3" xfId="2672" xr:uid="{00000000-0005-0000-0000-000075060000}"/>
    <cellStyle name="40% - Accent6 2 3 2 3 4" xfId="3718" xr:uid="{00000000-0005-0000-0000-000076060000}"/>
    <cellStyle name="40% - Accent6 2 3 2 4" xfId="930" xr:uid="{00000000-0005-0000-0000-000077060000}"/>
    <cellStyle name="40% - Accent6 2 3 2 4 2" xfId="1984" xr:uid="{00000000-0005-0000-0000-000078060000}"/>
    <cellStyle name="40% - Accent6 2 3 2 4 3" xfId="3021" xr:uid="{00000000-0005-0000-0000-000079060000}"/>
    <cellStyle name="40% - Accent6 2 3 2 4 4" xfId="4065" xr:uid="{00000000-0005-0000-0000-00007A060000}"/>
    <cellStyle name="40% - Accent6 2 3 2 5" xfId="1294" xr:uid="{00000000-0005-0000-0000-00007B060000}"/>
    <cellStyle name="40% - Accent6 2 3 2 6" xfId="2331" xr:uid="{00000000-0005-0000-0000-00007C060000}"/>
    <cellStyle name="40% - Accent6 2 3 2 7" xfId="3377" xr:uid="{00000000-0005-0000-0000-00007D060000}"/>
    <cellStyle name="40% - Accent6 2 3 3" xfId="315" xr:uid="{00000000-0005-0000-0000-00007E060000}"/>
    <cellStyle name="40% - Accent6 2 3 3 2" xfId="657" xr:uid="{00000000-0005-0000-0000-00007F060000}"/>
    <cellStyle name="40% - Accent6 2 3 3 2 2" xfId="1722" xr:uid="{00000000-0005-0000-0000-000080060000}"/>
    <cellStyle name="40% - Accent6 2 3 3 2 3" xfId="2759" xr:uid="{00000000-0005-0000-0000-000081060000}"/>
    <cellStyle name="40% - Accent6 2 3 3 2 4" xfId="3805" xr:uid="{00000000-0005-0000-0000-000082060000}"/>
    <cellStyle name="40% - Accent6 2 3 3 3" xfId="1017" xr:uid="{00000000-0005-0000-0000-000083060000}"/>
    <cellStyle name="40% - Accent6 2 3 3 3 2" xfId="2071" xr:uid="{00000000-0005-0000-0000-000084060000}"/>
    <cellStyle name="40% - Accent6 2 3 3 3 3" xfId="3108" xr:uid="{00000000-0005-0000-0000-000085060000}"/>
    <cellStyle name="40% - Accent6 2 3 3 3 4" xfId="4152" xr:uid="{00000000-0005-0000-0000-000086060000}"/>
    <cellStyle name="40% - Accent6 2 3 3 4" xfId="1381" xr:uid="{00000000-0005-0000-0000-000087060000}"/>
    <cellStyle name="40% - Accent6 2 3 3 5" xfId="2418" xr:uid="{00000000-0005-0000-0000-000088060000}"/>
    <cellStyle name="40% - Accent6 2 3 3 6" xfId="3464" xr:uid="{00000000-0005-0000-0000-000089060000}"/>
    <cellStyle name="40% - Accent6 2 3 4" xfId="488" xr:uid="{00000000-0005-0000-0000-00008A060000}"/>
    <cellStyle name="40% - Accent6 2 3 4 2" xfId="1553" xr:uid="{00000000-0005-0000-0000-00008B060000}"/>
    <cellStyle name="40% - Accent6 2 3 4 3" xfId="2590" xr:uid="{00000000-0005-0000-0000-00008C060000}"/>
    <cellStyle name="40% - Accent6 2 3 4 4" xfId="3636" xr:uid="{00000000-0005-0000-0000-00008D060000}"/>
    <cellStyle name="40% - Accent6 2 3 5" xfId="848" xr:uid="{00000000-0005-0000-0000-00008E060000}"/>
    <cellStyle name="40% - Accent6 2 3 5 2" xfId="1902" xr:uid="{00000000-0005-0000-0000-00008F060000}"/>
    <cellStyle name="40% - Accent6 2 3 5 3" xfId="2939" xr:uid="{00000000-0005-0000-0000-000090060000}"/>
    <cellStyle name="40% - Accent6 2 3 5 4" xfId="3983" xr:uid="{00000000-0005-0000-0000-000091060000}"/>
    <cellStyle name="40% - Accent6 2 3 6" xfId="1212" xr:uid="{00000000-0005-0000-0000-000092060000}"/>
    <cellStyle name="40% - Accent6 2 3 7" xfId="2249" xr:uid="{00000000-0005-0000-0000-000093060000}"/>
    <cellStyle name="40% - Accent6 2 3 8" xfId="3296" xr:uid="{00000000-0005-0000-0000-000094060000}"/>
    <cellStyle name="40% - Accent6 2 4" xfId="166" xr:uid="{00000000-0005-0000-0000-000095060000}"/>
    <cellStyle name="40% - Accent6 2 4 2" xfId="344" xr:uid="{00000000-0005-0000-0000-000096060000}"/>
    <cellStyle name="40% - Accent6 2 4 2 2" xfId="686" xr:uid="{00000000-0005-0000-0000-000097060000}"/>
    <cellStyle name="40% - Accent6 2 4 2 2 2" xfId="1751" xr:uid="{00000000-0005-0000-0000-000098060000}"/>
    <cellStyle name="40% - Accent6 2 4 2 2 3" xfId="2788" xr:uid="{00000000-0005-0000-0000-000099060000}"/>
    <cellStyle name="40% - Accent6 2 4 2 2 4" xfId="3834" xr:uid="{00000000-0005-0000-0000-00009A060000}"/>
    <cellStyle name="40% - Accent6 2 4 2 3" xfId="1046" xr:uid="{00000000-0005-0000-0000-00009B060000}"/>
    <cellStyle name="40% - Accent6 2 4 2 3 2" xfId="2100" xr:uid="{00000000-0005-0000-0000-00009C060000}"/>
    <cellStyle name="40% - Accent6 2 4 2 3 3" xfId="3137" xr:uid="{00000000-0005-0000-0000-00009D060000}"/>
    <cellStyle name="40% - Accent6 2 4 2 3 4" xfId="4181" xr:uid="{00000000-0005-0000-0000-00009E060000}"/>
    <cellStyle name="40% - Accent6 2 4 2 4" xfId="1410" xr:uid="{00000000-0005-0000-0000-00009F060000}"/>
    <cellStyle name="40% - Accent6 2 4 2 5" xfId="2447" xr:uid="{00000000-0005-0000-0000-0000A0060000}"/>
    <cellStyle name="40% - Accent6 2 4 2 6" xfId="3493" xr:uid="{00000000-0005-0000-0000-0000A1060000}"/>
    <cellStyle name="40% - Accent6 2 4 3" xfId="516" xr:uid="{00000000-0005-0000-0000-0000A2060000}"/>
    <cellStyle name="40% - Accent6 2 4 3 2" xfId="1581" xr:uid="{00000000-0005-0000-0000-0000A3060000}"/>
    <cellStyle name="40% - Accent6 2 4 3 3" xfId="2618" xr:uid="{00000000-0005-0000-0000-0000A4060000}"/>
    <cellStyle name="40% - Accent6 2 4 3 4" xfId="3664" xr:uid="{00000000-0005-0000-0000-0000A5060000}"/>
    <cellStyle name="40% - Accent6 2 4 4" xfId="876" xr:uid="{00000000-0005-0000-0000-0000A6060000}"/>
    <cellStyle name="40% - Accent6 2 4 4 2" xfId="1930" xr:uid="{00000000-0005-0000-0000-0000A7060000}"/>
    <cellStyle name="40% - Accent6 2 4 4 3" xfId="2967" xr:uid="{00000000-0005-0000-0000-0000A8060000}"/>
    <cellStyle name="40% - Accent6 2 4 4 4" xfId="4011" xr:uid="{00000000-0005-0000-0000-0000A9060000}"/>
    <cellStyle name="40% - Accent6 2 4 5" xfId="1240" xr:uid="{00000000-0005-0000-0000-0000AA060000}"/>
    <cellStyle name="40% - Accent6 2 4 6" xfId="2277" xr:uid="{00000000-0005-0000-0000-0000AB060000}"/>
    <cellStyle name="40% - Accent6 2 4 7" xfId="3324" xr:uid="{00000000-0005-0000-0000-0000AC060000}"/>
    <cellStyle name="40% - Accent6 2 5" xfId="260" xr:uid="{00000000-0005-0000-0000-0000AD060000}"/>
    <cellStyle name="40% - Accent6 2 5 2" xfId="602" xr:uid="{00000000-0005-0000-0000-0000AE060000}"/>
    <cellStyle name="40% - Accent6 2 5 2 2" xfId="1667" xr:uid="{00000000-0005-0000-0000-0000AF060000}"/>
    <cellStyle name="40% - Accent6 2 5 2 3" xfId="2704" xr:uid="{00000000-0005-0000-0000-0000B0060000}"/>
    <cellStyle name="40% - Accent6 2 5 2 4" xfId="3750" xr:uid="{00000000-0005-0000-0000-0000B1060000}"/>
    <cellStyle name="40% - Accent6 2 5 3" xfId="962" xr:uid="{00000000-0005-0000-0000-0000B2060000}"/>
    <cellStyle name="40% - Accent6 2 5 3 2" xfId="2016" xr:uid="{00000000-0005-0000-0000-0000B3060000}"/>
    <cellStyle name="40% - Accent6 2 5 3 3" xfId="3053" xr:uid="{00000000-0005-0000-0000-0000B4060000}"/>
    <cellStyle name="40% - Accent6 2 5 3 4" xfId="4097" xr:uid="{00000000-0005-0000-0000-0000B5060000}"/>
    <cellStyle name="40% - Accent6 2 5 4" xfId="1326" xr:uid="{00000000-0005-0000-0000-0000B6060000}"/>
    <cellStyle name="40% - Accent6 2 5 5" xfId="2363" xr:uid="{00000000-0005-0000-0000-0000B7060000}"/>
    <cellStyle name="40% - Accent6 2 5 6" xfId="3409" xr:uid="{00000000-0005-0000-0000-0000B8060000}"/>
    <cellStyle name="40% - Accent6 2 6" xfId="433" xr:uid="{00000000-0005-0000-0000-0000B9060000}"/>
    <cellStyle name="40% - Accent6 2 6 2" xfId="1499" xr:uid="{00000000-0005-0000-0000-0000BA060000}"/>
    <cellStyle name="40% - Accent6 2 6 3" xfId="2536" xr:uid="{00000000-0005-0000-0000-0000BB060000}"/>
    <cellStyle name="40% - Accent6 2 6 4" xfId="3582" xr:uid="{00000000-0005-0000-0000-0000BC060000}"/>
    <cellStyle name="40% - Accent6 2 7" xfId="794" xr:uid="{00000000-0005-0000-0000-0000BD060000}"/>
    <cellStyle name="40% - Accent6 2 7 2" xfId="1848" xr:uid="{00000000-0005-0000-0000-0000BE060000}"/>
    <cellStyle name="40% - Accent6 2 7 3" xfId="2885" xr:uid="{00000000-0005-0000-0000-0000BF060000}"/>
    <cellStyle name="40% - Accent6 2 7 4" xfId="3929" xr:uid="{00000000-0005-0000-0000-0000C0060000}"/>
    <cellStyle name="40% - Accent6 2 8" xfId="1158" xr:uid="{00000000-0005-0000-0000-0000C1060000}"/>
    <cellStyle name="40% - Accent6 2 9" xfId="2195" xr:uid="{00000000-0005-0000-0000-0000C2060000}"/>
    <cellStyle name="Comma" xfId="1" builtinId="3"/>
    <cellStyle name="Comma [0] 2" xfId="12" xr:uid="{00000000-0005-0000-0000-0000C4060000}"/>
    <cellStyle name="Comma 10" xfId="87" xr:uid="{00000000-0005-0000-0000-0000C5060000}"/>
    <cellStyle name="Comma 10 2" xfId="755" xr:uid="{00000000-0005-0000-0000-0000C6060000}"/>
    <cellStyle name="Comma 11" xfId="142" xr:uid="{00000000-0005-0000-0000-0000C7060000}"/>
    <cellStyle name="Comma 11 2" xfId="3213" xr:uid="{00000000-0005-0000-0000-0000C8060000}"/>
    <cellStyle name="Comma 12" xfId="227" xr:uid="{00000000-0005-0000-0000-0000C9060000}"/>
    <cellStyle name="Comma 13" xfId="228" xr:uid="{00000000-0005-0000-0000-0000CA060000}"/>
    <cellStyle name="Comma 14" xfId="232" xr:uid="{00000000-0005-0000-0000-0000CB060000}"/>
    <cellStyle name="Comma 15" xfId="1116" xr:uid="{00000000-0005-0000-0000-0000CC060000}"/>
    <cellStyle name="Comma 16" xfId="1121" xr:uid="{00000000-0005-0000-0000-0000CD060000}"/>
    <cellStyle name="Comma 17" xfId="1123" xr:uid="{00000000-0005-0000-0000-0000CE060000}"/>
    <cellStyle name="Comma 18" xfId="1125" xr:uid="{00000000-0005-0000-0000-0000CF060000}"/>
    <cellStyle name="Comma 19" xfId="1127" xr:uid="{00000000-0005-0000-0000-0000D0060000}"/>
    <cellStyle name="Comma 2" xfId="9" xr:uid="{00000000-0005-0000-0000-0000D1060000}"/>
    <cellStyle name="Comma 2 2" xfId="14" xr:uid="{00000000-0005-0000-0000-0000D2060000}"/>
    <cellStyle name="Comma 2 3" xfId="19" xr:uid="{00000000-0005-0000-0000-0000D3060000}"/>
    <cellStyle name="Comma 2 3 2" xfId="20" xr:uid="{00000000-0005-0000-0000-0000D4060000}"/>
    <cellStyle name="Comma 2 3 2 2" xfId="63" xr:uid="{00000000-0005-0000-0000-0000D5060000}"/>
    <cellStyle name="Comma 2 4" xfId="33" xr:uid="{00000000-0005-0000-0000-0000D6060000}"/>
    <cellStyle name="Comma 20" xfId="1129" xr:uid="{00000000-0005-0000-0000-0000D7060000}"/>
    <cellStyle name="Comma 21" xfId="1131" xr:uid="{00000000-0005-0000-0000-0000D8060000}"/>
    <cellStyle name="Comma 22" xfId="1133" xr:uid="{00000000-0005-0000-0000-0000D9060000}"/>
    <cellStyle name="Comma 22 2" xfId="2170" xr:uid="{00000000-0005-0000-0000-0000DA060000}"/>
    <cellStyle name="Comma 22 3" xfId="3207" xr:uid="{00000000-0005-0000-0000-0000DB060000}"/>
    <cellStyle name="Comma 22 4" xfId="4251" xr:uid="{00000000-0005-0000-0000-0000DC060000}"/>
    <cellStyle name="Comma 23" xfId="1137" xr:uid="{00000000-0005-0000-0000-0000DD060000}"/>
    <cellStyle name="Comma 23 2" xfId="2174" xr:uid="{00000000-0005-0000-0000-0000DE060000}"/>
    <cellStyle name="Comma 23 3" xfId="3211" xr:uid="{00000000-0005-0000-0000-0000DF060000}"/>
    <cellStyle name="Comma 23 4" xfId="4255" xr:uid="{00000000-0005-0000-0000-0000E0060000}"/>
    <cellStyle name="Comma 24" xfId="4264" xr:uid="{00000000-0005-0000-0000-0000E1060000}"/>
    <cellStyle name="Comma 25" xfId="4266" xr:uid="{00000000-0005-0000-0000-0000E2060000}"/>
    <cellStyle name="Comma 3" xfId="21" xr:uid="{00000000-0005-0000-0000-0000E3060000}"/>
    <cellStyle name="Comma 4" xfId="5" xr:uid="{00000000-0005-0000-0000-0000E4060000}"/>
    <cellStyle name="Comma 4 2" xfId="113" xr:uid="{00000000-0005-0000-0000-0000E5060000}"/>
    <cellStyle name="Comma 4 2 2" xfId="200" xr:uid="{00000000-0005-0000-0000-0000E6060000}"/>
    <cellStyle name="Comma 4 2 2 2" xfId="378" xr:uid="{00000000-0005-0000-0000-0000E7060000}"/>
    <cellStyle name="Comma 4 2 2 2 2" xfId="720" xr:uid="{00000000-0005-0000-0000-0000E8060000}"/>
    <cellStyle name="Comma 4 2 2 2 2 2" xfId="1785" xr:uid="{00000000-0005-0000-0000-0000E9060000}"/>
    <cellStyle name="Comma 4 2 2 2 2 3" xfId="2822" xr:uid="{00000000-0005-0000-0000-0000EA060000}"/>
    <cellStyle name="Comma 4 2 2 2 2 4" xfId="3868" xr:uid="{00000000-0005-0000-0000-0000EB060000}"/>
    <cellStyle name="Comma 4 2 2 2 3" xfId="1080" xr:uid="{00000000-0005-0000-0000-0000EC060000}"/>
    <cellStyle name="Comma 4 2 2 2 3 2" xfId="2134" xr:uid="{00000000-0005-0000-0000-0000ED060000}"/>
    <cellStyle name="Comma 4 2 2 2 3 3" xfId="3171" xr:uid="{00000000-0005-0000-0000-0000EE060000}"/>
    <cellStyle name="Comma 4 2 2 2 3 4" xfId="4215" xr:uid="{00000000-0005-0000-0000-0000EF060000}"/>
    <cellStyle name="Comma 4 2 2 2 4" xfId="1444" xr:uid="{00000000-0005-0000-0000-0000F0060000}"/>
    <cellStyle name="Comma 4 2 2 2 5" xfId="2481" xr:uid="{00000000-0005-0000-0000-0000F1060000}"/>
    <cellStyle name="Comma 4 2 2 2 6" xfId="3527" xr:uid="{00000000-0005-0000-0000-0000F2060000}"/>
    <cellStyle name="Comma 4 2 2 3" xfId="550" xr:uid="{00000000-0005-0000-0000-0000F3060000}"/>
    <cellStyle name="Comma 4 2 2 3 2" xfId="1615" xr:uid="{00000000-0005-0000-0000-0000F4060000}"/>
    <cellStyle name="Comma 4 2 2 3 3" xfId="2652" xr:uid="{00000000-0005-0000-0000-0000F5060000}"/>
    <cellStyle name="Comma 4 2 2 3 4" xfId="3698" xr:uid="{00000000-0005-0000-0000-0000F6060000}"/>
    <cellStyle name="Comma 4 2 2 4" xfId="910" xr:uid="{00000000-0005-0000-0000-0000F7060000}"/>
    <cellStyle name="Comma 4 2 2 4 2" xfId="1964" xr:uid="{00000000-0005-0000-0000-0000F8060000}"/>
    <cellStyle name="Comma 4 2 2 4 3" xfId="3001" xr:uid="{00000000-0005-0000-0000-0000F9060000}"/>
    <cellStyle name="Comma 4 2 2 4 4" xfId="4045" xr:uid="{00000000-0005-0000-0000-0000FA060000}"/>
    <cellStyle name="Comma 4 2 2 5" xfId="1274" xr:uid="{00000000-0005-0000-0000-0000FB060000}"/>
    <cellStyle name="Comma 4 2 2 6" xfId="2311" xr:uid="{00000000-0005-0000-0000-0000FC060000}"/>
    <cellStyle name="Comma 4 2 2 7" xfId="3357" xr:uid="{00000000-0005-0000-0000-0000FD060000}"/>
    <cellStyle name="Comma 4 2 3" xfId="295" xr:uid="{00000000-0005-0000-0000-0000FE060000}"/>
    <cellStyle name="Comma 4 2 3 2" xfId="637" xr:uid="{00000000-0005-0000-0000-0000FF060000}"/>
    <cellStyle name="Comma 4 2 3 2 2" xfId="1702" xr:uid="{00000000-0005-0000-0000-000000070000}"/>
    <cellStyle name="Comma 4 2 3 2 3" xfId="2739" xr:uid="{00000000-0005-0000-0000-000001070000}"/>
    <cellStyle name="Comma 4 2 3 2 4" xfId="3785" xr:uid="{00000000-0005-0000-0000-000002070000}"/>
    <cellStyle name="Comma 4 2 3 3" xfId="997" xr:uid="{00000000-0005-0000-0000-000003070000}"/>
    <cellStyle name="Comma 4 2 3 3 2" xfId="2051" xr:uid="{00000000-0005-0000-0000-000004070000}"/>
    <cellStyle name="Comma 4 2 3 3 3" xfId="3088" xr:uid="{00000000-0005-0000-0000-000005070000}"/>
    <cellStyle name="Comma 4 2 3 3 4" xfId="4132" xr:uid="{00000000-0005-0000-0000-000006070000}"/>
    <cellStyle name="Comma 4 2 3 4" xfId="1361" xr:uid="{00000000-0005-0000-0000-000007070000}"/>
    <cellStyle name="Comma 4 2 3 5" xfId="2398" xr:uid="{00000000-0005-0000-0000-000008070000}"/>
    <cellStyle name="Comma 4 2 3 6" xfId="3444" xr:uid="{00000000-0005-0000-0000-000009070000}"/>
    <cellStyle name="Comma 4 2 4" xfId="468" xr:uid="{00000000-0005-0000-0000-00000A070000}"/>
    <cellStyle name="Comma 4 2 4 2" xfId="1533" xr:uid="{00000000-0005-0000-0000-00000B070000}"/>
    <cellStyle name="Comma 4 2 4 3" xfId="2570" xr:uid="{00000000-0005-0000-0000-00000C070000}"/>
    <cellStyle name="Comma 4 2 4 4" xfId="3616" xr:uid="{00000000-0005-0000-0000-00000D070000}"/>
    <cellStyle name="Comma 4 2 5" xfId="828" xr:uid="{00000000-0005-0000-0000-00000E070000}"/>
    <cellStyle name="Comma 4 2 5 2" xfId="1882" xr:uid="{00000000-0005-0000-0000-00000F070000}"/>
    <cellStyle name="Comma 4 2 5 3" xfId="2919" xr:uid="{00000000-0005-0000-0000-000010070000}"/>
    <cellStyle name="Comma 4 2 5 4" xfId="3963" xr:uid="{00000000-0005-0000-0000-000011070000}"/>
    <cellStyle name="Comma 4 2 6" xfId="1192" xr:uid="{00000000-0005-0000-0000-000012070000}"/>
    <cellStyle name="Comma 4 2 7" xfId="2229" xr:uid="{00000000-0005-0000-0000-000013070000}"/>
    <cellStyle name="Comma 4 2 8" xfId="3276" xr:uid="{00000000-0005-0000-0000-000014070000}"/>
    <cellStyle name="Comma 4 3" xfId="144" xr:uid="{00000000-0005-0000-0000-000015070000}"/>
    <cellStyle name="Comma 4 3 2" xfId="323" xr:uid="{00000000-0005-0000-0000-000016070000}"/>
    <cellStyle name="Comma 4 3 2 2" xfId="665" xr:uid="{00000000-0005-0000-0000-000017070000}"/>
    <cellStyle name="Comma 4 3 2 2 2" xfId="1730" xr:uid="{00000000-0005-0000-0000-000018070000}"/>
    <cellStyle name="Comma 4 3 2 2 3" xfId="2767" xr:uid="{00000000-0005-0000-0000-000019070000}"/>
    <cellStyle name="Comma 4 3 2 2 4" xfId="3813" xr:uid="{00000000-0005-0000-0000-00001A070000}"/>
    <cellStyle name="Comma 4 3 2 3" xfId="1025" xr:uid="{00000000-0005-0000-0000-00001B070000}"/>
    <cellStyle name="Comma 4 3 2 3 2" xfId="2079" xr:uid="{00000000-0005-0000-0000-00001C070000}"/>
    <cellStyle name="Comma 4 3 2 3 3" xfId="3116" xr:uid="{00000000-0005-0000-0000-00001D070000}"/>
    <cellStyle name="Comma 4 3 2 3 4" xfId="4160" xr:uid="{00000000-0005-0000-0000-00001E070000}"/>
    <cellStyle name="Comma 4 3 2 4" xfId="1389" xr:uid="{00000000-0005-0000-0000-00001F070000}"/>
    <cellStyle name="Comma 4 3 2 5" xfId="2426" xr:uid="{00000000-0005-0000-0000-000020070000}"/>
    <cellStyle name="Comma 4 3 2 6" xfId="3472" xr:uid="{00000000-0005-0000-0000-000021070000}"/>
    <cellStyle name="Comma 4 3 3" xfId="495" xr:uid="{00000000-0005-0000-0000-000022070000}"/>
    <cellStyle name="Comma 4 3 3 2" xfId="1560" xr:uid="{00000000-0005-0000-0000-000023070000}"/>
    <cellStyle name="Comma 4 3 3 3" xfId="2597" xr:uid="{00000000-0005-0000-0000-000024070000}"/>
    <cellStyle name="Comma 4 3 3 4" xfId="3643" xr:uid="{00000000-0005-0000-0000-000025070000}"/>
    <cellStyle name="Comma 4 3 4" xfId="855" xr:uid="{00000000-0005-0000-0000-000026070000}"/>
    <cellStyle name="Comma 4 3 4 2" xfId="1909" xr:uid="{00000000-0005-0000-0000-000027070000}"/>
    <cellStyle name="Comma 4 3 4 3" xfId="2946" xr:uid="{00000000-0005-0000-0000-000028070000}"/>
    <cellStyle name="Comma 4 3 4 4" xfId="3990" xr:uid="{00000000-0005-0000-0000-000029070000}"/>
    <cellStyle name="Comma 4 3 5" xfId="1219" xr:uid="{00000000-0005-0000-0000-00002A070000}"/>
    <cellStyle name="Comma 4 3 6" xfId="2256" xr:uid="{00000000-0005-0000-0000-00002B070000}"/>
    <cellStyle name="Comma 4 3 7" xfId="3303" xr:uid="{00000000-0005-0000-0000-00002C070000}"/>
    <cellStyle name="Comma 4 4" xfId="234" xr:uid="{00000000-0005-0000-0000-00002D070000}"/>
    <cellStyle name="Comma 4 4 2" xfId="577" xr:uid="{00000000-0005-0000-0000-00002E070000}"/>
    <cellStyle name="Comma 4 4 2 2" xfId="1642" xr:uid="{00000000-0005-0000-0000-00002F070000}"/>
    <cellStyle name="Comma 4 4 2 3" xfId="2679" xr:uid="{00000000-0005-0000-0000-000030070000}"/>
    <cellStyle name="Comma 4 4 2 4" xfId="3725" xr:uid="{00000000-0005-0000-0000-000031070000}"/>
    <cellStyle name="Comma 4 4 3" xfId="937" xr:uid="{00000000-0005-0000-0000-000032070000}"/>
    <cellStyle name="Comma 4 4 3 2" xfId="1991" xr:uid="{00000000-0005-0000-0000-000033070000}"/>
    <cellStyle name="Comma 4 4 3 3" xfId="3028" xr:uid="{00000000-0005-0000-0000-000034070000}"/>
    <cellStyle name="Comma 4 4 3 4" xfId="4072" xr:uid="{00000000-0005-0000-0000-000035070000}"/>
    <cellStyle name="Comma 4 4 4" xfId="1301" xr:uid="{00000000-0005-0000-0000-000036070000}"/>
    <cellStyle name="Comma 4 4 5" xfId="2338" xr:uid="{00000000-0005-0000-0000-000037070000}"/>
    <cellStyle name="Comma 4 4 6" xfId="3384" xr:uid="{00000000-0005-0000-0000-000038070000}"/>
    <cellStyle name="Comma 4 5" xfId="413" xr:uid="{00000000-0005-0000-0000-000039070000}"/>
    <cellStyle name="Comma 4 5 2" xfId="1479" xr:uid="{00000000-0005-0000-0000-00003A070000}"/>
    <cellStyle name="Comma 4 5 3" xfId="2516" xr:uid="{00000000-0005-0000-0000-00003B070000}"/>
    <cellStyle name="Comma 4 5 4" xfId="3562" xr:uid="{00000000-0005-0000-0000-00003C070000}"/>
    <cellStyle name="Comma 4 6" xfId="774" xr:uid="{00000000-0005-0000-0000-00003D070000}"/>
    <cellStyle name="Comma 4 6 2" xfId="1828" xr:uid="{00000000-0005-0000-0000-00003E070000}"/>
    <cellStyle name="Comma 4 6 3" xfId="2865" xr:uid="{00000000-0005-0000-0000-00003F070000}"/>
    <cellStyle name="Comma 4 6 4" xfId="3909" xr:uid="{00000000-0005-0000-0000-000040070000}"/>
    <cellStyle name="Comma 4 7" xfId="1138" xr:uid="{00000000-0005-0000-0000-000041070000}"/>
    <cellStyle name="Comma 4 8" xfId="2175" xr:uid="{00000000-0005-0000-0000-000042070000}"/>
    <cellStyle name="Comma 4 9" xfId="3226" xr:uid="{00000000-0005-0000-0000-000043070000}"/>
    <cellStyle name="Comma 5" xfId="22" xr:uid="{00000000-0005-0000-0000-000044070000}"/>
    <cellStyle name="Comma 5 2" xfId="39" xr:uid="{00000000-0005-0000-0000-000045070000}"/>
    <cellStyle name="Comma 5 3" xfId="756" xr:uid="{00000000-0005-0000-0000-000046070000}"/>
    <cellStyle name="Comma 6" xfId="23" xr:uid="{00000000-0005-0000-0000-000047070000}"/>
    <cellStyle name="Comma 7" xfId="40" xr:uid="{00000000-0005-0000-0000-000048070000}"/>
    <cellStyle name="Comma 8" xfId="41" xr:uid="{00000000-0005-0000-0000-000049070000}"/>
    <cellStyle name="Comma 8 10" xfId="3229" xr:uid="{00000000-0005-0000-0000-00004A070000}"/>
    <cellStyle name="Comma 8 2" xfId="88" xr:uid="{00000000-0005-0000-0000-00004B070000}"/>
    <cellStyle name="Comma 8 2 2" xfId="184" xr:uid="{00000000-0005-0000-0000-00004C070000}"/>
    <cellStyle name="Comma 8 2 2 2" xfId="362" xr:uid="{00000000-0005-0000-0000-00004D070000}"/>
    <cellStyle name="Comma 8 2 2 2 2" xfId="704" xr:uid="{00000000-0005-0000-0000-00004E070000}"/>
    <cellStyle name="Comma 8 2 2 2 2 2" xfId="1769" xr:uid="{00000000-0005-0000-0000-00004F070000}"/>
    <cellStyle name="Comma 8 2 2 2 2 3" xfId="2806" xr:uid="{00000000-0005-0000-0000-000050070000}"/>
    <cellStyle name="Comma 8 2 2 2 2 4" xfId="3852" xr:uid="{00000000-0005-0000-0000-000051070000}"/>
    <cellStyle name="Comma 8 2 2 2 3" xfId="1064" xr:uid="{00000000-0005-0000-0000-000052070000}"/>
    <cellStyle name="Comma 8 2 2 2 3 2" xfId="2118" xr:uid="{00000000-0005-0000-0000-000053070000}"/>
    <cellStyle name="Comma 8 2 2 2 3 3" xfId="3155" xr:uid="{00000000-0005-0000-0000-000054070000}"/>
    <cellStyle name="Comma 8 2 2 2 3 4" xfId="4199" xr:uid="{00000000-0005-0000-0000-000055070000}"/>
    <cellStyle name="Comma 8 2 2 2 4" xfId="1428" xr:uid="{00000000-0005-0000-0000-000056070000}"/>
    <cellStyle name="Comma 8 2 2 2 5" xfId="2465" xr:uid="{00000000-0005-0000-0000-000057070000}"/>
    <cellStyle name="Comma 8 2 2 2 6" xfId="3511" xr:uid="{00000000-0005-0000-0000-000058070000}"/>
    <cellStyle name="Comma 8 2 2 3" xfId="534" xr:uid="{00000000-0005-0000-0000-000059070000}"/>
    <cellStyle name="Comma 8 2 2 3 2" xfId="1599" xr:uid="{00000000-0005-0000-0000-00005A070000}"/>
    <cellStyle name="Comma 8 2 2 3 3" xfId="2636" xr:uid="{00000000-0005-0000-0000-00005B070000}"/>
    <cellStyle name="Comma 8 2 2 3 4" xfId="3682" xr:uid="{00000000-0005-0000-0000-00005C070000}"/>
    <cellStyle name="Comma 8 2 2 4" xfId="894" xr:uid="{00000000-0005-0000-0000-00005D070000}"/>
    <cellStyle name="Comma 8 2 2 4 2" xfId="1948" xr:uid="{00000000-0005-0000-0000-00005E070000}"/>
    <cellStyle name="Comma 8 2 2 4 3" xfId="2985" xr:uid="{00000000-0005-0000-0000-00005F070000}"/>
    <cellStyle name="Comma 8 2 2 4 4" xfId="4029" xr:uid="{00000000-0005-0000-0000-000060070000}"/>
    <cellStyle name="Comma 8 2 2 5" xfId="1258" xr:uid="{00000000-0005-0000-0000-000061070000}"/>
    <cellStyle name="Comma 8 2 2 6" xfId="2295" xr:uid="{00000000-0005-0000-0000-000062070000}"/>
    <cellStyle name="Comma 8 2 2 7" xfId="3342" xr:uid="{00000000-0005-0000-0000-000063070000}"/>
    <cellStyle name="Comma 8 2 3" xfId="278" xr:uid="{00000000-0005-0000-0000-000064070000}"/>
    <cellStyle name="Comma 8 2 3 2" xfId="620" xr:uid="{00000000-0005-0000-0000-000065070000}"/>
    <cellStyle name="Comma 8 2 3 2 2" xfId="1685" xr:uid="{00000000-0005-0000-0000-000066070000}"/>
    <cellStyle name="Comma 8 2 3 2 3" xfId="2722" xr:uid="{00000000-0005-0000-0000-000067070000}"/>
    <cellStyle name="Comma 8 2 3 2 4" xfId="3768" xr:uid="{00000000-0005-0000-0000-000068070000}"/>
    <cellStyle name="Comma 8 2 3 3" xfId="980" xr:uid="{00000000-0005-0000-0000-000069070000}"/>
    <cellStyle name="Comma 8 2 3 3 2" xfId="2034" xr:uid="{00000000-0005-0000-0000-00006A070000}"/>
    <cellStyle name="Comma 8 2 3 3 3" xfId="3071" xr:uid="{00000000-0005-0000-0000-00006B070000}"/>
    <cellStyle name="Comma 8 2 3 3 4" xfId="4115" xr:uid="{00000000-0005-0000-0000-00006C070000}"/>
    <cellStyle name="Comma 8 2 3 4" xfId="1344" xr:uid="{00000000-0005-0000-0000-00006D070000}"/>
    <cellStyle name="Comma 8 2 3 5" xfId="2381" xr:uid="{00000000-0005-0000-0000-00006E070000}"/>
    <cellStyle name="Comma 8 2 3 6" xfId="3427" xr:uid="{00000000-0005-0000-0000-00006F070000}"/>
    <cellStyle name="Comma 8 2 4" xfId="451" xr:uid="{00000000-0005-0000-0000-000070070000}"/>
    <cellStyle name="Comma 8 2 4 2" xfId="1517" xr:uid="{00000000-0005-0000-0000-000071070000}"/>
    <cellStyle name="Comma 8 2 4 3" xfId="2554" xr:uid="{00000000-0005-0000-0000-000072070000}"/>
    <cellStyle name="Comma 8 2 4 4" xfId="3600" xr:uid="{00000000-0005-0000-0000-000073070000}"/>
    <cellStyle name="Comma 8 2 5" xfId="812" xr:uid="{00000000-0005-0000-0000-000074070000}"/>
    <cellStyle name="Comma 8 2 5 2" xfId="1866" xr:uid="{00000000-0005-0000-0000-000075070000}"/>
    <cellStyle name="Comma 8 2 5 3" xfId="2903" xr:uid="{00000000-0005-0000-0000-000076070000}"/>
    <cellStyle name="Comma 8 2 5 4" xfId="3947" xr:uid="{00000000-0005-0000-0000-000077070000}"/>
    <cellStyle name="Comma 8 2 6" xfId="1176" xr:uid="{00000000-0005-0000-0000-000078070000}"/>
    <cellStyle name="Comma 8 2 7" xfId="2213" xr:uid="{00000000-0005-0000-0000-000079070000}"/>
    <cellStyle name="Comma 8 2 8" xfId="3262" xr:uid="{00000000-0005-0000-0000-00007A070000}"/>
    <cellStyle name="Comma 8 3" xfId="118" xr:uid="{00000000-0005-0000-0000-00007B070000}"/>
    <cellStyle name="Comma 8 3 2" xfId="204" xr:uid="{00000000-0005-0000-0000-00007C070000}"/>
    <cellStyle name="Comma 8 3 2 2" xfId="382" xr:uid="{00000000-0005-0000-0000-00007D070000}"/>
    <cellStyle name="Comma 8 3 2 2 2" xfId="724" xr:uid="{00000000-0005-0000-0000-00007E070000}"/>
    <cellStyle name="Comma 8 3 2 2 2 2" xfId="1789" xr:uid="{00000000-0005-0000-0000-00007F070000}"/>
    <cellStyle name="Comma 8 3 2 2 2 3" xfId="2826" xr:uid="{00000000-0005-0000-0000-000080070000}"/>
    <cellStyle name="Comma 8 3 2 2 2 4" xfId="3872" xr:uid="{00000000-0005-0000-0000-000081070000}"/>
    <cellStyle name="Comma 8 3 2 2 3" xfId="1084" xr:uid="{00000000-0005-0000-0000-000082070000}"/>
    <cellStyle name="Comma 8 3 2 2 3 2" xfId="2138" xr:uid="{00000000-0005-0000-0000-000083070000}"/>
    <cellStyle name="Comma 8 3 2 2 3 3" xfId="3175" xr:uid="{00000000-0005-0000-0000-000084070000}"/>
    <cellStyle name="Comma 8 3 2 2 3 4" xfId="4219" xr:uid="{00000000-0005-0000-0000-000085070000}"/>
    <cellStyle name="Comma 8 3 2 2 4" xfId="1448" xr:uid="{00000000-0005-0000-0000-000086070000}"/>
    <cellStyle name="Comma 8 3 2 2 5" xfId="2485" xr:uid="{00000000-0005-0000-0000-000087070000}"/>
    <cellStyle name="Comma 8 3 2 2 6" xfId="3531" xr:uid="{00000000-0005-0000-0000-000088070000}"/>
    <cellStyle name="Comma 8 3 2 3" xfId="554" xr:uid="{00000000-0005-0000-0000-000089070000}"/>
    <cellStyle name="Comma 8 3 2 3 2" xfId="1619" xr:uid="{00000000-0005-0000-0000-00008A070000}"/>
    <cellStyle name="Comma 8 3 2 3 3" xfId="2656" xr:uid="{00000000-0005-0000-0000-00008B070000}"/>
    <cellStyle name="Comma 8 3 2 3 4" xfId="3702" xr:uid="{00000000-0005-0000-0000-00008C070000}"/>
    <cellStyle name="Comma 8 3 2 4" xfId="914" xr:uid="{00000000-0005-0000-0000-00008D070000}"/>
    <cellStyle name="Comma 8 3 2 4 2" xfId="1968" xr:uid="{00000000-0005-0000-0000-00008E070000}"/>
    <cellStyle name="Comma 8 3 2 4 3" xfId="3005" xr:uid="{00000000-0005-0000-0000-00008F070000}"/>
    <cellStyle name="Comma 8 3 2 4 4" xfId="4049" xr:uid="{00000000-0005-0000-0000-000090070000}"/>
    <cellStyle name="Comma 8 3 2 5" xfId="1278" xr:uid="{00000000-0005-0000-0000-000091070000}"/>
    <cellStyle name="Comma 8 3 2 6" xfId="2315" xr:uid="{00000000-0005-0000-0000-000092070000}"/>
    <cellStyle name="Comma 8 3 2 7" xfId="3361" xr:uid="{00000000-0005-0000-0000-000093070000}"/>
    <cellStyle name="Comma 8 3 3" xfId="299" xr:uid="{00000000-0005-0000-0000-000094070000}"/>
    <cellStyle name="Comma 8 3 3 2" xfId="641" xr:uid="{00000000-0005-0000-0000-000095070000}"/>
    <cellStyle name="Comma 8 3 3 2 2" xfId="1706" xr:uid="{00000000-0005-0000-0000-000096070000}"/>
    <cellStyle name="Comma 8 3 3 2 3" xfId="2743" xr:uid="{00000000-0005-0000-0000-000097070000}"/>
    <cellStyle name="Comma 8 3 3 2 4" xfId="3789" xr:uid="{00000000-0005-0000-0000-000098070000}"/>
    <cellStyle name="Comma 8 3 3 3" xfId="1001" xr:uid="{00000000-0005-0000-0000-000099070000}"/>
    <cellStyle name="Comma 8 3 3 3 2" xfId="2055" xr:uid="{00000000-0005-0000-0000-00009A070000}"/>
    <cellStyle name="Comma 8 3 3 3 3" xfId="3092" xr:uid="{00000000-0005-0000-0000-00009B070000}"/>
    <cellStyle name="Comma 8 3 3 3 4" xfId="4136" xr:uid="{00000000-0005-0000-0000-00009C070000}"/>
    <cellStyle name="Comma 8 3 3 4" xfId="1365" xr:uid="{00000000-0005-0000-0000-00009D070000}"/>
    <cellStyle name="Comma 8 3 3 5" xfId="2402" xr:uid="{00000000-0005-0000-0000-00009E070000}"/>
    <cellStyle name="Comma 8 3 3 6" xfId="3448" xr:uid="{00000000-0005-0000-0000-00009F070000}"/>
    <cellStyle name="Comma 8 3 4" xfId="472" xr:uid="{00000000-0005-0000-0000-0000A0070000}"/>
    <cellStyle name="Comma 8 3 4 2" xfId="1537" xr:uid="{00000000-0005-0000-0000-0000A1070000}"/>
    <cellStyle name="Comma 8 3 4 3" xfId="2574" xr:uid="{00000000-0005-0000-0000-0000A2070000}"/>
    <cellStyle name="Comma 8 3 4 4" xfId="3620" xr:uid="{00000000-0005-0000-0000-0000A3070000}"/>
    <cellStyle name="Comma 8 3 5" xfId="832" xr:uid="{00000000-0005-0000-0000-0000A4070000}"/>
    <cellStyle name="Comma 8 3 5 2" xfId="1886" xr:uid="{00000000-0005-0000-0000-0000A5070000}"/>
    <cellStyle name="Comma 8 3 5 3" xfId="2923" xr:uid="{00000000-0005-0000-0000-0000A6070000}"/>
    <cellStyle name="Comma 8 3 5 4" xfId="3967" xr:uid="{00000000-0005-0000-0000-0000A7070000}"/>
    <cellStyle name="Comma 8 3 6" xfId="1196" xr:uid="{00000000-0005-0000-0000-0000A8070000}"/>
    <cellStyle name="Comma 8 3 7" xfId="2233" xr:uid="{00000000-0005-0000-0000-0000A9070000}"/>
    <cellStyle name="Comma 8 3 8" xfId="3280" xr:uid="{00000000-0005-0000-0000-0000AA070000}"/>
    <cellStyle name="Comma 8 4" xfId="150" xr:uid="{00000000-0005-0000-0000-0000AB070000}"/>
    <cellStyle name="Comma 8 4 2" xfId="328" xr:uid="{00000000-0005-0000-0000-0000AC070000}"/>
    <cellStyle name="Comma 8 4 2 2" xfId="670" xr:uid="{00000000-0005-0000-0000-0000AD070000}"/>
    <cellStyle name="Comma 8 4 2 2 2" xfId="1735" xr:uid="{00000000-0005-0000-0000-0000AE070000}"/>
    <cellStyle name="Comma 8 4 2 2 3" xfId="2772" xr:uid="{00000000-0005-0000-0000-0000AF070000}"/>
    <cellStyle name="Comma 8 4 2 2 4" xfId="3818" xr:uid="{00000000-0005-0000-0000-0000B0070000}"/>
    <cellStyle name="Comma 8 4 2 3" xfId="1030" xr:uid="{00000000-0005-0000-0000-0000B1070000}"/>
    <cellStyle name="Comma 8 4 2 3 2" xfId="2084" xr:uid="{00000000-0005-0000-0000-0000B2070000}"/>
    <cellStyle name="Comma 8 4 2 3 3" xfId="3121" xr:uid="{00000000-0005-0000-0000-0000B3070000}"/>
    <cellStyle name="Comma 8 4 2 3 4" xfId="4165" xr:uid="{00000000-0005-0000-0000-0000B4070000}"/>
    <cellStyle name="Comma 8 4 2 4" xfId="1394" xr:uid="{00000000-0005-0000-0000-0000B5070000}"/>
    <cellStyle name="Comma 8 4 2 5" xfId="2431" xr:uid="{00000000-0005-0000-0000-0000B6070000}"/>
    <cellStyle name="Comma 8 4 2 6" xfId="3477" xr:uid="{00000000-0005-0000-0000-0000B7070000}"/>
    <cellStyle name="Comma 8 4 3" xfId="500" xr:uid="{00000000-0005-0000-0000-0000B8070000}"/>
    <cellStyle name="Comma 8 4 3 2" xfId="1565" xr:uid="{00000000-0005-0000-0000-0000B9070000}"/>
    <cellStyle name="Comma 8 4 3 3" xfId="2602" xr:uid="{00000000-0005-0000-0000-0000BA070000}"/>
    <cellStyle name="Comma 8 4 3 4" xfId="3648" xr:uid="{00000000-0005-0000-0000-0000BB070000}"/>
    <cellStyle name="Comma 8 4 4" xfId="860" xr:uid="{00000000-0005-0000-0000-0000BC070000}"/>
    <cellStyle name="Comma 8 4 4 2" xfId="1914" xr:uid="{00000000-0005-0000-0000-0000BD070000}"/>
    <cellStyle name="Comma 8 4 4 3" xfId="2951" xr:uid="{00000000-0005-0000-0000-0000BE070000}"/>
    <cellStyle name="Comma 8 4 4 4" xfId="3995" xr:uid="{00000000-0005-0000-0000-0000BF070000}"/>
    <cellStyle name="Comma 8 4 5" xfId="1224" xr:uid="{00000000-0005-0000-0000-0000C0070000}"/>
    <cellStyle name="Comma 8 4 6" xfId="2261" xr:uid="{00000000-0005-0000-0000-0000C1070000}"/>
    <cellStyle name="Comma 8 4 7" xfId="3308" xr:uid="{00000000-0005-0000-0000-0000C2070000}"/>
    <cellStyle name="Comma 8 5" xfId="244" xr:uid="{00000000-0005-0000-0000-0000C3070000}"/>
    <cellStyle name="Comma 8 5 2" xfId="586" xr:uid="{00000000-0005-0000-0000-0000C4070000}"/>
    <cellStyle name="Comma 8 5 2 2" xfId="1651" xr:uid="{00000000-0005-0000-0000-0000C5070000}"/>
    <cellStyle name="Comma 8 5 2 3" xfId="2688" xr:uid="{00000000-0005-0000-0000-0000C6070000}"/>
    <cellStyle name="Comma 8 5 2 4" xfId="3734" xr:uid="{00000000-0005-0000-0000-0000C7070000}"/>
    <cellStyle name="Comma 8 5 3" xfId="946" xr:uid="{00000000-0005-0000-0000-0000C8070000}"/>
    <cellStyle name="Comma 8 5 3 2" xfId="2000" xr:uid="{00000000-0005-0000-0000-0000C9070000}"/>
    <cellStyle name="Comma 8 5 3 3" xfId="3037" xr:uid="{00000000-0005-0000-0000-0000CA070000}"/>
    <cellStyle name="Comma 8 5 3 4" xfId="4081" xr:uid="{00000000-0005-0000-0000-0000CB070000}"/>
    <cellStyle name="Comma 8 5 4" xfId="1310" xr:uid="{00000000-0005-0000-0000-0000CC070000}"/>
    <cellStyle name="Comma 8 5 5" xfId="2347" xr:uid="{00000000-0005-0000-0000-0000CD070000}"/>
    <cellStyle name="Comma 8 5 6" xfId="3393" xr:uid="{00000000-0005-0000-0000-0000CE070000}"/>
    <cellStyle name="Comma 8 6" xfId="417" xr:uid="{00000000-0005-0000-0000-0000CF070000}"/>
    <cellStyle name="Comma 8 6 2" xfId="1483" xr:uid="{00000000-0005-0000-0000-0000D0070000}"/>
    <cellStyle name="Comma 8 6 3" xfId="2520" xr:uid="{00000000-0005-0000-0000-0000D1070000}"/>
    <cellStyle name="Comma 8 6 4" xfId="3566" xr:uid="{00000000-0005-0000-0000-0000D2070000}"/>
    <cellStyle name="Comma 8 7" xfId="778" xr:uid="{00000000-0005-0000-0000-0000D3070000}"/>
    <cellStyle name="Comma 8 7 2" xfId="1832" xr:uid="{00000000-0005-0000-0000-0000D4070000}"/>
    <cellStyle name="Comma 8 7 3" xfId="2869" xr:uid="{00000000-0005-0000-0000-0000D5070000}"/>
    <cellStyle name="Comma 8 7 4" xfId="3913" xr:uid="{00000000-0005-0000-0000-0000D6070000}"/>
    <cellStyle name="Comma 8 8" xfId="1142" xr:uid="{00000000-0005-0000-0000-0000D7070000}"/>
    <cellStyle name="Comma 8 9" xfId="2179" xr:uid="{00000000-0005-0000-0000-0000D8070000}"/>
    <cellStyle name="Comma 9" xfId="49" xr:uid="{00000000-0005-0000-0000-0000D9070000}"/>
    <cellStyle name="Comma 9 10" xfId="3232" xr:uid="{00000000-0005-0000-0000-0000DA070000}"/>
    <cellStyle name="Comma 9 2" xfId="89" xr:uid="{00000000-0005-0000-0000-0000DB070000}"/>
    <cellStyle name="Comma 9 2 2" xfId="185" xr:uid="{00000000-0005-0000-0000-0000DC070000}"/>
    <cellStyle name="Comma 9 2 2 2" xfId="363" xr:uid="{00000000-0005-0000-0000-0000DD070000}"/>
    <cellStyle name="Comma 9 2 2 2 2" xfId="705" xr:uid="{00000000-0005-0000-0000-0000DE070000}"/>
    <cellStyle name="Comma 9 2 2 2 2 2" xfId="1770" xr:uid="{00000000-0005-0000-0000-0000DF070000}"/>
    <cellStyle name="Comma 9 2 2 2 2 3" xfId="2807" xr:uid="{00000000-0005-0000-0000-0000E0070000}"/>
    <cellStyle name="Comma 9 2 2 2 2 4" xfId="3853" xr:uid="{00000000-0005-0000-0000-0000E1070000}"/>
    <cellStyle name="Comma 9 2 2 2 3" xfId="1065" xr:uid="{00000000-0005-0000-0000-0000E2070000}"/>
    <cellStyle name="Comma 9 2 2 2 3 2" xfId="2119" xr:uid="{00000000-0005-0000-0000-0000E3070000}"/>
    <cellStyle name="Comma 9 2 2 2 3 3" xfId="3156" xr:uid="{00000000-0005-0000-0000-0000E4070000}"/>
    <cellStyle name="Comma 9 2 2 2 3 4" xfId="4200" xr:uid="{00000000-0005-0000-0000-0000E5070000}"/>
    <cellStyle name="Comma 9 2 2 2 4" xfId="1429" xr:uid="{00000000-0005-0000-0000-0000E6070000}"/>
    <cellStyle name="Comma 9 2 2 2 5" xfId="2466" xr:uid="{00000000-0005-0000-0000-0000E7070000}"/>
    <cellStyle name="Comma 9 2 2 2 6" xfId="3512" xr:uid="{00000000-0005-0000-0000-0000E8070000}"/>
    <cellStyle name="Comma 9 2 2 3" xfId="535" xr:uid="{00000000-0005-0000-0000-0000E9070000}"/>
    <cellStyle name="Comma 9 2 2 3 2" xfId="1600" xr:uid="{00000000-0005-0000-0000-0000EA070000}"/>
    <cellStyle name="Comma 9 2 2 3 3" xfId="2637" xr:uid="{00000000-0005-0000-0000-0000EB070000}"/>
    <cellStyle name="Comma 9 2 2 3 4" xfId="3683" xr:uid="{00000000-0005-0000-0000-0000EC070000}"/>
    <cellStyle name="Comma 9 2 2 4" xfId="895" xr:uid="{00000000-0005-0000-0000-0000ED070000}"/>
    <cellStyle name="Comma 9 2 2 4 2" xfId="1949" xr:uid="{00000000-0005-0000-0000-0000EE070000}"/>
    <cellStyle name="Comma 9 2 2 4 3" xfId="2986" xr:uid="{00000000-0005-0000-0000-0000EF070000}"/>
    <cellStyle name="Comma 9 2 2 4 4" xfId="4030" xr:uid="{00000000-0005-0000-0000-0000F0070000}"/>
    <cellStyle name="Comma 9 2 2 5" xfId="1259" xr:uid="{00000000-0005-0000-0000-0000F1070000}"/>
    <cellStyle name="Comma 9 2 2 6" xfId="2296" xr:uid="{00000000-0005-0000-0000-0000F2070000}"/>
    <cellStyle name="Comma 9 2 2 7" xfId="3343" xr:uid="{00000000-0005-0000-0000-0000F3070000}"/>
    <cellStyle name="Comma 9 2 3" xfId="279" xr:uid="{00000000-0005-0000-0000-0000F4070000}"/>
    <cellStyle name="Comma 9 2 3 2" xfId="621" xr:uid="{00000000-0005-0000-0000-0000F5070000}"/>
    <cellStyle name="Comma 9 2 3 2 2" xfId="1686" xr:uid="{00000000-0005-0000-0000-0000F6070000}"/>
    <cellStyle name="Comma 9 2 3 2 3" xfId="2723" xr:uid="{00000000-0005-0000-0000-0000F7070000}"/>
    <cellStyle name="Comma 9 2 3 2 4" xfId="3769" xr:uid="{00000000-0005-0000-0000-0000F8070000}"/>
    <cellStyle name="Comma 9 2 3 3" xfId="981" xr:uid="{00000000-0005-0000-0000-0000F9070000}"/>
    <cellStyle name="Comma 9 2 3 3 2" xfId="2035" xr:uid="{00000000-0005-0000-0000-0000FA070000}"/>
    <cellStyle name="Comma 9 2 3 3 3" xfId="3072" xr:uid="{00000000-0005-0000-0000-0000FB070000}"/>
    <cellStyle name="Comma 9 2 3 3 4" xfId="4116" xr:uid="{00000000-0005-0000-0000-0000FC070000}"/>
    <cellStyle name="Comma 9 2 3 4" xfId="1345" xr:uid="{00000000-0005-0000-0000-0000FD070000}"/>
    <cellStyle name="Comma 9 2 3 5" xfId="2382" xr:uid="{00000000-0005-0000-0000-0000FE070000}"/>
    <cellStyle name="Comma 9 2 3 6" xfId="3428" xr:uid="{00000000-0005-0000-0000-0000FF070000}"/>
    <cellStyle name="Comma 9 2 4" xfId="452" xr:uid="{00000000-0005-0000-0000-000000080000}"/>
    <cellStyle name="Comma 9 2 4 2" xfId="1518" xr:uid="{00000000-0005-0000-0000-000001080000}"/>
    <cellStyle name="Comma 9 2 4 3" xfId="2555" xr:uid="{00000000-0005-0000-0000-000002080000}"/>
    <cellStyle name="Comma 9 2 4 4" xfId="3601" xr:uid="{00000000-0005-0000-0000-000003080000}"/>
    <cellStyle name="Comma 9 2 5" xfId="813" xr:uid="{00000000-0005-0000-0000-000004080000}"/>
    <cellStyle name="Comma 9 2 5 2" xfId="1867" xr:uid="{00000000-0005-0000-0000-000005080000}"/>
    <cellStyle name="Comma 9 2 5 3" xfId="2904" xr:uid="{00000000-0005-0000-0000-000006080000}"/>
    <cellStyle name="Comma 9 2 5 4" xfId="3948" xr:uid="{00000000-0005-0000-0000-000007080000}"/>
    <cellStyle name="Comma 9 2 6" xfId="1177" xr:uid="{00000000-0005-0000-0000-000008080000}"/>
    <cellStyle name="Comma 9 2 7" xfId="2214" xr:uid="{00000000-0005-0000-0000-000009080000}"/>
    <cellStyle name="Comma 9 2 8" xfId="3263" xr:uid="{00000000-0005-0000-0000-00000A080000}"/>
    <cellStyle name="Comma 9 3" xfId="122" xr:uid="{00000000-0005-0000-0000-00000B080000}"/>
    <cellStyle name="Comma 9 3 2" xfId="208" xr:uid="{00000000-0005-0000-0000-00000C080000}"/>
    <cellStyle name="Comma 9 3 2 2" xfId="386" xr:uid="{00000000-0005-0000-0000-00000D080000}"/>
    <cellStyle name="Comma 9 3 2 2 2" xfId="728" xr:uid="{00000000-0005-0000-0000-00000E080000}"/>
    <cellStyle name="Comma 9 3 2 2 2 2" xfId="1793" xr:uid="{00000000-0005-0000-0000-00000F080000}"/>
    <cellStyle name="Comma 9 3 2 2 2 3" xfId="2830" xr:uid="{00000000-0005-0000-0000-000010080000}"/>
    <cellStyle name="Comma 9 3 2 2 2 4" xfId="3876" xr:uid="{00000000-0005-0000-0000-000011080000}"/>
    <cellStyle name="Comma 9 3 2 2 3" xfId="1088" xr:uid="{00000000-0005-0000-0000-000012080000}"/>
    <cellStyle name="Comma 9 3 2 2 3 2" xfId="2142" xr:uid="{00000000-0005-0000-0000-000013080000}"/>
    <cellStyle name="Comma 9 3 2 2 3 3" xfId="3179" xr:uid="{00000000-0005-0000-0000-000014080000}"/>
    <cellStyle name="Comma 9 3 2 2 3 4" xfId="4223" xr:uid="{00000000-0005-0000-0000-000015080000}"/>
    <cellStyle name="Comma 9 3 2 2 4" xfId="1452" xr:uid="{00000000-0005-0000-0000-000016080000}"/>
    <cellStyle name="Comma 9 3 2 2 5" xfId="2489" xr:uid="{00000000-0005-0000-0000-000017080000}"/>
    <cellStyle name="Comma 9 3 2 2 6" xfId="3535" xr:uid="{00000000-0005-0000-0000-000018080000}"/>
    <cellStyle name="Comma 9 3 2 3" xfId="558" xr:uid="{00000000-0005-0000-0000-000019080000}"/>
    <cellStyle name="Comma 9 3 2 3 2" xfId="1623" xr:uid="{00000000-0005-0000-0000-00001A080000}"/>
    <cellStyle name="Comma 9 3 2 3 3" xfId="2660" xr:uid="{00000000-0005-0000-0000-00001B080000}"/>
    <cellStyle name="Comma 9 3 2 3 4" xfId="3706" xr:uid="{00000000-0005-0000-0000-00001C080000}"/>
    <cellStyle name="Comma 9 3 2 4" xfId="918" xr:uid="{00000000-0005-0000-0000-00001D080000}"/>
    <cellStyle name="Comma 9 3 2 4 2" xfId="1972" xr:uid="{00000000-0005-0000-0000-00001E080000}"/>
    <cellStyle name="Comma 9 3 2 4 3" xfId="3009" xr:uid="{00000000-0005-0000-0000-00001F080000}"/>
    <cellStyle name="Comma 9 3 2 4 4" xfId="4053" xr:uid="{00000000-0005-0000-0000-000020080000}"/>
    <cellStyle name="Comma 9 3 2 5" xfId="1282" xr:uid="{00000000-0005-0000-0000-000021080000}"/>
    <cellStyle name="Comma 9 3 2 6" xfId="2319" xr:uid="{00000000-0005-0000-0000-000022080000}"/>
    <cellStyle name="Comma 9 3 2 7" xfId="3365" xr:uid="{00000000-0005-0000-0000-000023080000}"/>
    <cellStyle name="Comma 9 3 3" xfId="303" xr:uid="{00000000-0005-0000-0000-000024080000}"/>
    <cellStyle name="Comma 9 3 3 2" xfId="645" xr:uid="{00000000-0005-0000-0000-000025080000}"/>
    <cellStyle name="Comma 9 3 3 2 2" xfId="1710" xr:uid="{00000000-0005-0000-0000-000026080000}"/>
    <cellStyle name="Comma 9 3 3 2 3" xfId="2747" xr:uid="{00000000-0005-0000-0000-000027080000}"/>
    <cellStyle name="Comma 9 3 3 2 4" xfId="3793" xr:uid="{00000000-0005-0000-0000-000028080000}"/>
    <cellStyle name="Comma 9 3 3 3" xfId="1005" xr:uid="{00000000-0005-0000-0000-000029080000}"/>
    <cellStyle name="Comma 9 3 3 3 2" xfId="2059" xr:uid="{00000000-0005-0000-0000-00002A080000}"/>
    <cellStyle name="Comma 9 3 3 3 3" xfId="3096" xr:uid="{00000000-0005-0000-0000-00002B080000}"/>
    <cellStyle name="Comma 9 3 3 3 4" xfId="4140" xr:uid="{00000000-0005-0000-0000-00002C080000}"/>
    <cellStyle name="Comma 9 3 3 4" xfId="1369" xr:uid="{00000000-0005-0000-0000-00002D080000}"/>
    <cellStyle name="Comma 9 3 3 5" xfId="2406" xr:uid="{00000000-0005-0000-0000-00002E080000}"/>
    <cellStyle name="Comma 9 3 3 6" xfId="3452" xr:uid="{00000000-0005-0000-0000-00002F080000}"/>
    <cellStyle name="Comma 9 3 4" xfId="476" xr:uid="{00000000-0005-0000-0000-000030080000}"/>
    <cellStyle name="Comma 9 3 4 2" xfId="1541" xr:uid="{00000000-0005-0000-0000-000031080000}"/>
    <cellStyle name="Comma 9 3 4 3" xfId="2578" xr:uid="{00000000-0005-0000-0000-000032080000}"/>
    <cellStyle name="Comma 9 3 4 4" xfId="3624" xr:uid="{00000000-0005-0000-0000-000033080000}"/>
    <cellStyle name="Comma 9 3 5" xfId="836" xr:uid="{00000000-0005-0000-0000-000034080000}"/>
    <cellStyle name="Comma 9 3 5 2" xfId="1890" xr:uid="{00000000-0005-0000-0000-000035080000}"/>
    <cellStyle name="Comma 9 3 5 3" xfId="2927" xr:uid="{00000000-0005-0000-0000-000036080000}"/>
    <cellStyle name="Comma 9 3 5 4" xfId="3971" xr:uid="{00000000-0005-0000-0000-000037080000}"/>
    <cellStyle name="Comma 9 3 6" xfId="1200" xr:uid="{00000000-0005-0000-0000-000038080000}"/>
    <cellStyle name="Comma 9 3 7" xfId="2237" xr:uid="{00000000-0005-0000-0000-000039080000}"/>
    <cellStyle name="Comma 9 3 8" xfId="3284" xr:uid="{00000000-0005-0000-0000-00003A080000}"/>
    <cellStyle name="Comma 9 4" xfId="154" xr:uid="{00000000-0005-0000-0000-00003B080000}"/>
    <cellStyle name="Comma 9 4 2" xfId="332" xr:uid="{00000000-0005-0000-0000-00003C080000}"/>
    <cellStyle name="Comma 9 4 2 2" xfId="674" xr:uid="{00000000-0005-0000-0000-00003D080000}"/>
    <cellStyle name="Comma 9 4 2 2 2" xfId="1739" xr:uid="{00000000-0005-0000-0000-00003E080000}"/>
    <cellStyle name="Comma 9 4 2 2 3" xfId="2776" xr:uid="{00000000-0005-0000-0000-00003F080000}"/>
    <cellStyle name="Comma 9 4 2 2 4" xfId="3822" xr:uid="{00000000-0005-0000-0000-000040080000}"/>
    <cellStyle name="Comma 9 4 2 3" xfId="1034" xr:uid="{00000000-0005-0000-0000-000041080000}"/>
    <cellStyle name="Comma 9 4 2 3 2" xfId="2088" xr:uid="{00000000-0005-0000-0000-000042080000}"/>
    <cellStyle name="Comma 9 4 2 3 3" xfId="3125" xr:uid="{00000000-0005-0000-0000-000043080000}"/>
    <cellStyle name="Comma 9 4 2 3 4" xfId="4169" xr:uid="{00000000-0005-0000-0000-000044080000}"/>
    <cellStyle name="Comma 9 4 2 4" xfId="1398" xr:uid="{00000000-0005-0000-0000-000045080000}"/>
    <cellStyle name="Comma 9 4 2 5" xfId="2435" xr:uid="{00000000-0005-0000-0000-000046080000}"/>
    <cellStyle name="Comma 9 4 2 6" xfId="3481" xr:uid="{00000000-0005-0000-0000-000047080000}"/>
    <cellStyle name="Comma 9 4 3" xfId="504" xr:uid="{00000000-0005-0000-0000-000048080000}"/>
    <cellStyle name="Comma 9 4 3 2" xfId="1569" xr:uid="{00000000-0005-0000-0000-000049080000}"/>
    <cellStyle name="Comma 9 4 3 3" xfId="2606" xr:uid="{00000000-0005-0000-0000-00004A080000}"/>
    <cellStyle name="Comma 9 4 3 4" xfId="3652" xr:uid="{00000000-0005-0000-0000-00004B080000}"/>
    <cellStyle name="Comma 9 4 4" xfId="864" xr:uid="{00000000-0005-0000-0000-00004C080000}"/>
    <cellStyle name="Comma 9 4 4 2" xfId="1918" xr:uid="{00000000-0005-0000-0000-00004D080000}"/>
    <cellStyle name="Comma 9 4 4 3" xfId="2955" xr:uid="{00000000-0005-0000-0000-00004E080000}"/>
    <cellStyle name="Comma 9 4 4 4" xfId="3999" xr:uid="{00000000-0005-0000-0000-00004F080000}"/>
    <cellStyle name="Comma 9 4 5" xfId="1228" xr:uid="{00000000-0005-0000-0000-000050080000}"/>
    <cellStyle name="Comma 9 4 6" xfId="2265" xr:uid="{00000000-0005-0000-0000-000051080000}"/>
    <cellStyle name="Comma 9 4 7" xfId="3312" xr:uid="{00000000-0005-0000-0000-000052080000}"/>
    <cellStyle name="Comma 9 5" xfId="248" xr:uid="{00000000-0005-0000-0000-000053080000}"/>
    <cellStyle name="Comma 9 5 2" xfId="590" xr:uid="{00000000-0005-0000-0000-000054080000}"/>
    <cellStyle name="Comma 9 5 2 2" xfId="1655" xr:uid="{00000000-0005-0000-0000-000055080000}"/>
    <cellStyle name="Comma 9 5 2 3" xfId="2692" xr:uid="{00000000-0005-0000-0000-000056080000}"/>
    <cellStyle name="Comma 9 5 2 4" xfId="3738" xr:uid="{00000000-0005-0000-0000-000057080000}"/>
    <cellStyle name="Comma 9 5 3" xfId="950" xr:uid="{00000000-0005-0000-0000-000058080000}"/>
    <cellStyle name="Comma 9 5 3 2" xfId="2004" xr:uid="{00000000-0005-0000-0000-000059080000}"/>
    <cellStyle name="Comma 9 5 3 3" xfId="3041" xr:uid="{00000000-0005-0000-0000-00005A080000}"/>
    <cellStyle name="Comma 9 5 3 4" xfId="4085" xr:uid="{00000000-0005-0000-0000-00005B080000}"/>
    <cellStyle name="Comma 9 5 4" xfId="1314" xr:uid="{00000000-0005-0000-0000-00005C080000}"/>
    <cellStyle name="Comma 9 5 5" xfId="2351" xr:uid="{00000000-0005-0000-0000-00005D080000}"/>
    <cellStyle name="Comma 9 5 6" xfId="3397" xr:uid="{00000000-0005-0000-0000-00005E080000}"/>
    <cellStyle name="Comma 9 6" xfId="421" xr:uid="{00000000-0005-0000-0000-00005F080000}"/>
    <cellStyle name="Comma 9 6 2" xfId="1487" xr:uid="{00000000-0005-0000-0000-000060080000}"/>
    <cellStyle name="Comma 9 6 3" xfId="2524" xr:uid="{00000000-0005-0000-0000-000061080000}"/>
    <cellStyle name="Comma 9 6 4" xfId="3570" xr:uid="{00000000-0005-0000-0000-000062080000}"/>
    <cellStyle name="Comma 9 7" xfId="782" xr:uid="{00000000-0005-0000-0000-000063080000}"/>
    <cellStyle name="Comma 9 7 2" xfId="1836" xr:uid="{00000000-0005-0000-0000-000064080000}"/>
    <cellStyle name="Comma 9 7 3" xfId="2873" xr:uid="{00000000-0005-0000-0000-000065080000}"/>
    <cellStyle name="Comma 9 7 4" xfId="3917" xr:uid="{00000000-0005-0000-0000-000066080000}"/>
    <cellStyle name="Comma 9 8" xfId="1146" xr:uid="{00000000-0005-0000-0000-000067080000}"/>
    <cellStyle name="Comma 9 9" xfId="2183" xr:uid="{00000000-0005-0000-0000-000068080000}"/>
    <cellStyle name="Currency" xfId="11" builtinId="4"/>
    <cellStyle name="Currency 10" xfId="4257" xr:uid="{00000000-0005-0000-0000-00006A080000}"/>
    <cellStyle name="Currency 11" xfId="4262" xr:uid="{00000000-0005-0000-0000-00006B080000}"/>
    <cellStyle name="Currency 2" xfId="36" xr:uid="{00000000-0005-0000-0000-00006C080000}"/>
    <cellStyle name="Currency 2 2" xfId="3214" xr:uid="{00000000-0005-0000-0000-00006D080000}"/>
    <cellStyle name="Currency 3" xfId="37" xr:uid="{00000000-0005-0000-0000-00006E080000}"/>
    <cellStyle name="Currency 4" xfId="74" xr:uid="{00000000-0005-0000-0000-00006F080000}"/>
    <cellStyle name="Currency 5" xfId="146" xr:uid="{00000000-0005-0000-0000-000070080000}"/>
    <cellStyle name="Currency 6" xfId="236" xr:uid="{00000000-0005-0000-0000-000071080000}"/>
    <cellStyle name="Currency 7" xfId="1117" xr:uid="{00000000-0005-0000-0000-000072080000}"/>
    <cellStyle name="Currency 8" xfId="1134" xr:uid="{00000000-0005-0000-0000-000073080000}"/>
    <cellStyle name="Currency 8 2" xfId="2171" xr:uid="{00000000-0005-0000-0000-000074080000}"/>
    <cellStyle name="Currency 8 3" xfId="3208" xr:uid="{00000000-0005-0000-0000-000075080000}"/>
    <cellStyle name="Currency 8 4" xfId="4252" xr:uid="{00000000-0005-0000-0000-000076080000}"/>
    <cellStyle name="Currency 9" xfId="3223" xr:uid="{00000000-0005-0000-0000-000077080000}"/>
    <cellStyle name="Hyperlink 2" xfId="3" xr:uid="{00000000-0005-0000-0000-00007A080000}"/>
    <cellStyle name="Hyperlink 3" xfId="1119" xr:uid="{00000000-0005-0000-0000-00007B080000}"/>
    <cellStyle name="Normal" xfId="0" builtinId="0"/>
    <cellStyle name="Normal - Style1" xfId="24" xr:uid="{00000000-0005-0000-0000-00007D080000}"/>
    <cellStyle name="Normal 10" xfId="64" xr:uid="{00000000-0005-0000-0000-00007E080000}"/>
    <cellStyle name="Normal 10 2" xfId="757" xr:uid="{00000000-0005-0000-0000-00007F080000}"/>
    <cellStyle name="Normal 10 2 2" xfId="1820" xr:uid="{00000000-0005-0000-0000-000080080000}"/>
    <cellStyle name="Normal 10 2 3" xfId="2857" xr:uid="{00000000-0005-0000-0000-000081080000}"/>
    <cellStyle name="Normal 10 2 4" xfId="3903" xr:uid="{00000000-0005-0000-0000-000082080000}"/>
    <cellStyle name="Normal 10 3" xfId="3215" xr:uid="{00000000-0005-0000-0000-000083080000}"/>
    <cellStyle name="Normal 11" xfId="65" xr:uid="{00000000-0005-0000-0000-000084080000}"/>
    <cellStyle name="Normal 12" xfId="66" xr:uid="{00000000-0005-0000-0000-000085080000}"/>
    <cellStyle name="Normal 13" xfId="90" xr:uid="{00000000-0005-0000-0000-000086080000}"/>
    <cellStyle name="Normal 13 10" xfId="3225" xr:uid="{00000000-0005-0000-0000-000087080000}"/>
    <cellStyle name="Normal 13 2" xfId="112" xr:uid="{00000000-0005-0000-0000-000088080000}"/>
    <cellStyle name="Normal 13 2 2" xfId="199" xr:uid="{00000000-0005-0000-0000-000089080000}"/>
    <cellStyle name="Normal 13 2 2 2" xfId="377" xr:uid="{00000000-0005-0000-0000-00008A080000}"/>
    <cellStyle name="Normal 13 2 2 2 2" xfId="719" xr:uid="{00000000-0005-0000-0000-00008B080000}"/>
    <cellStyle name="Normal 13 2 2 2 2 2" xfId="1784" xr:uid="{00000000-0005-0000-0000-00008C080000}"/>
    <cellStyle name="Normal 13 2 2 2 2 3" xfId="2821" xr:uid="{00000000-0005-0000-0000-00008D080000}"/>
    <cellStyle name="Normal 13 2 2 2 2 4" xfId="3867" xr:uid="{00000000-0005-0000-0000-00008E080000}"/>
    <cellStyle name="Normal 13 2 2 2 3" xfId="1079" xr:uid="{00000000-0005-0000-0000-00008F080000}"/>
    <cellStyle name="Normal 13 2 2 2 3 2" xfId="2133" xr:uid="{00000000-0005-0000-0000-000090080000}"/>
    <cellStyle name="Normal 13 2 2 2 3 3" xfId="3170" xr:uid="{00000000-0005-0000-0000-000091080000}"/>
    <cellStyle name="Normal 13 2 2 2 3 4" xfId="4214" xr:uid="{00000000-0005-0000-0000-000092080000}"/>
    <cellStyle name="Normal 13 2 2 2 4" xfId="1443" xr:uid="{00000000-0005-0000-0000-000093080000}"/>
    <cellStyle name="Normal 13 2 2 2 5" xfId="2480" xr:uid="{00000000-0005-0000-0000-000094080000}"/>
    <cellStyle name="Normal 13 2 2 2 6" xfId="3526" xr:uid="{00000000-0005-0000-0000-000095080000}"/>
    <cellStyle name="Normal 13 2 2 3" xfId="549" xr:uid="{00000000-0005-0000-0000-000096080000}"/>
    <cellStyle name="Normal 13 2 2 3 2" xfId="1614" xr:uid="{00000000-0005-0000-0000-000097080000}"/>
    <cellStyle name="Normal 13 2 2 3 3" xfId="2651" xr:uid="{00000000-0005-0000-0000-000098080000}"/>
    <cellStyle name="Normal 13 2 2 3 4" xfId="3697" xr:uid="{00000000-0005-0000-0000-000099080000}"/>
    <cellStyle name="Normal 13 2 2 4" xfId="909" xr:uid="{00000000-0005-0000-0000-00009A080000}"/>
    <cellStyle name="Normal 13 2 2 4 2" xfId="1963" xr:uid="{00000000-0005-0000-0000-00009B080000}"/>
    <cellStyle name="Normal 13 2 2 4 3" xfId="3000" xr:uid="{00000000-0005-0000-0000-00009C080000}"/>
    <cellStyle name="Normal 13 2 2 4 4" xfId="4044" xr:uid="{00000000-0005-0000-0000-00009D080000}"/>
    <cellStyle name="Normal 13 2 2 5" xfId="1273" xr:uid="{00000000-0005-0000-0000-00009E080000}"/>
    <cellStyle name="Normal 13 2 2 6" xfId="2310" xr:uid="{00000000-0005-0000-0000-00009F080000}"/>
    <cellStyle name="Normal 13 2 2 7" xfId="3356" xr:uid="{00000000-0005-0000-0000-0000A0080000}"/>
    <cellStyle name="Normal 13 2 3" xfId="294" xr:uid="{00000000-0005-0000-0000-0000A1080000}"/>
    <cellStyle name="Normal 13 2 3 2" xfId="636" xr:uid="{00000000-0005-0000-0000-0000A2080000}"/>
    <cellStyle name="Normal 13 2 3 2 2" xfId="1701" xr:uid="{00000000-0005-0000-0000-0000A3080000}"/>
    <cellStyle name="Normal 13 2 3 2 3" xfId="2738" xr:uid="{00000000-0005-0000-0000-0000A4080000}"/>
    <cellStyle name="Normal 13 2 3 2 4" xfId="3784" xr:uid="{00000000-0005-0000-0000-0000A5080000}"/>
    <cellStyle name="Normal 13 2 3 3" xfId="996" xr:uid="{00000000-0005-0000-0000-0000A6080000}"/>
    <cellStyle name="Normal 13 2 3 3 2" xfId="2050" xr:uid="{00000000-0005-0000-0000-0000A7080000}"/>
    <cellStyle name="Normal 13 2 3 3 3" xfId="3087" xr:uid="{00000000-0005-0000-0000-0000A8080000}"/>
    <cellStyle name="Normal 13 2 3 3 4" xfId="4131" xr:uid="{00000000-0005-0000-0000-0000A9080000}"/>
    <cellStyle name="Normal 13 2 3 4" xfId="1360" xr:uid="{00000000-0005-0000-0000-0000AA080000}"/>
    <cellStyle name="Normal 13 2 3 5" xfId="2397" xr:uid="{00000000-0005-0000-0000-0000AB080000}"/>
    <cellStyle name="Normal 13 2 3 6" xfId="3443" xr:uid="{00000000-0005-0000-0000-0000AC080000}"/>
    <cellStyle name="Normal 13 2 4" xfId="467" xr:uid="{00000000-0005-0000-0000-0000AD080000}"/>
    <cellStyle name="Normal 13 2 4 2" xfId="1532" xr:uid="{00000000-0005-0000-0000-0000AE080000}"/>
    <cellStyle name="Normal 13 2 4 3" xfId="2569" xr:uid="{00000000-0005-0000-0000-0000AF080000}"/>
    <cellStyle name="Normal 13 2 4 4" xfId="3615" xr:uid="{00000000-0005-0000-0000-0000B0080000}"/>
    <cellStyle name="Normal 13 2 5" xfId="772" xr:uid="{00000000-0005-0000-0000-0000B1080000}"/>
    <cellStyle name="Normal 13 2 6" xfId="827" xr:uid="{00000000-0005-0000-0000-0000B2080000}"/>
    <cellStyle name="Normal 13 2 6 2" xfId="1881" xr:uid="{00000000-0005-0000-0000-0000B3080000}"/>
    <cellStyle name="Normal 13 2 6 3" xfId="2918" xr:uid="{00000000-0005-0000-0000-0000B4080000}"/>
    <cellStyle name="Normal 13 2 6 4" xfId="3962" xr:uid="{00000000-0005-0000-0000-0000B5080000}"/>
    <cellStyle name="Normal 13 2 7" xfId="1191" xr:uid="{00000000-0005-0000-0000-0000B6080000}"/>
    <cellStyle name="Normal 13 2 8" xfId="2228" xr:uid="{00000000-0005-0000-0000-0000B7080000}"/>
    <cellStyle name="Normal 13 2 9" xfId="3275" xr:uid="{00000000-0005-0000-0000-0000B8080000}"/>
    <cellStyle name="Normal 13 3" xfId="186" xr:uid="{00000000-0005-0000-0000-0000B9080000}"/>
    <cellStyle name="Normal 13 3 2" xfId="364" xr:uid="{00000000-0005-0000-0000-0000BA080000}"/>
    <cellStyle name="Normal 13 3 2 2" xfId="706" xr:uid="{00000000-0005-0000-0000-0000BB080000}"/>
    <cellStyle name="Normal 13 3 2 2 2" xfId="1771" xr:uid="{00000000-0005-0000-0000-0000BC080000}"/>
    <cellStyle name="Normal 13 3 2 2 3" xfId="2808" xr:uid="{00000000-0005-0000-0000-0000BD080000}"/>
    <cellStyle name="Normal 13 3 2 2 4" xfId="3854" xr:uid="{00000000-0005-0000-0000-0000BE080000}"/>
    <cellStyle name="Normal 13 3 2 3" xfId="1066" xr:uid="{00000000-0005-0000-0000-0000BF080000}"/>
    <cellStyle name="Normal 13 3 2 3 2" xfId="2120" xr:uid="{00000000-0005-0000-0000-0000C0080000}"/>
    <cellStyle name="Normal 13 3 2 3 3" xfId="3157" xr:uid="{00000000-0005-0000-0000-0000C1080000}"/>
    <cellStyle name="Normal 13 3 2 3 4" xfId="4201" xr:uid="{00000000-0005-0000-0000-0000C2080000}"/>
    <cellStyle name="Normal 13 3 2 4" xfId="1430" xr:uid="{00000000-0005-0000-0000-0000C3080000}"/>
    <cellStyle name="Normal 13 3 2 5" xfId="2467" xr:uid="{00000000-0005-0000-0000-0000C4080000}"/>
    <cellStyle name="Normal 13 3 2 6" xfId="3513" xr:uid="{00000000-0005-0000-0000-0000C5080000}"/>
    <cellStyle name="Normal 13 3 3" xfId="536" xr:uid="{00000000-0005-0000-0000-0000C6080000}"/>
    <cellStyle name="Normal 13 3 3 2" xfId="1601" xr:uid="{00000000-0005-0000-0000-0000C7080000}"/>
    <cellStyle name="Normal 13 3 3 3" xfId="2638" xr:uid="{00000000-0005-0000-0000-0000C8080000}"/>
    <cellStyle name="Normal 13 3 3 4" xfId="3684" xr:uid="{00000000-0005-0000-0000-0000C9080000}"/>
    <cellStyle name="Normal 13 3 4" xfId="896" xr:uid="{00000000-0005-0000-0000-0000CA080000}"/>
    <cellStyle name="Normal 13 3 4 2" xfId="1950" xr:uid="{00000000-0005-0000-0000-0000CB080000}"/>
    <cellStyle name="Normal 13 3 4 3" xfId="2987" xr:uid="{00000000-0005-0000-0000-0000CC080000}"/>
    <cellStyle name="Normal 13 3 4 4" xfId="4031" xr:uid="{00000000-0005-0000-0000-0000CD080000}"/>
    <cellStyle name="Normal 13 3 5" xfId="1260" xr:uid="{00000000-0005-0000-0000-0000CE080000}"/>
    <cellStyle name="Normal 13 3 6" xfId="2297" xr:uid="{00000000-0005-0000-0000-0000CF080000}"/>
    <cellStyle name="Normal 13 3 7" xfId="3344" xr:uid="{00000000-0005-0000-0000-0000D0080000}"/>
    <cellStyle name="Normal 13 4" xfId="280" xr:uid="{00000000-0005-0000-0000-0000D1080000}"/>
    <cellStyle name="Normal 13 4 2" xfId="622" xr:uid="{00000000-0005-0000-0000-0000D2080000}"/>
    <cellStyle name="Normal 13 4 2 2" xfId="1687" xr:uid="{00000000-0005-0000-0000-0000D3080000}"/>
    <cellStyle name="Normal 13 4 2 3" xfId="2724" xr:uid="{00000000-0005-0000-0000-0000D4080000}"/>
    <cellStyle name="Normal 13 4 2 4" xfId="3770" xr:uid="{00000000-0005-0000-0000-0000D5080000}"/>
    <cellStyle name="Normal 13 4 3" xfId="982" xr:uid="{00000000-0005-0000-0000-0000D6080000}"/>
    <cellStyle name="Normal 13 4 3 2" xfId="2036" xr:uid="{00000000-0005-0000-0000-0000D7080000}"/>
    <cellStyle name="Normal 13 4 3 3" xfId="3073" xr:uid="{00000000-0005-0000-0000-0000D8080000}"/>
    <cellStyle name="Normal 13 4 3 4" xfId="4117" xr:uid="{00000000-0005-0000-0000-0000D9080000}"/>
    <cellStyle name="Normal 13 4 4" xfId="1346" xr:uid="{00000000-0005-0000-0000-0000DA080000}"/>
    <cellStyle name="Normal 13 4 5" xfId="2383" xr:uid="{00000000-0005-0000-0000-0000DB080000}"/>
    <cellStyle name="Normal 13 4 6" xfId="3429" xr:uid="{00000000-0005-0000-0000-0000DC080000}"/>
    <cellStyle name="Normal 13 5" xfId="453" xr:uid="{00000000-0005-0000-0000-0000DD080000}"/>
    <cellStyle name="Normal 13 5 2" xfId="1519" xr:uid="{00000000-0005-0000-0000-0000DE080000}"/>
    <cellStyle name="Normal 13 5 3" xfId="2556" xr:uid="{00000000-0005-0000-0000-0000DF080000}"/>
    <cellStyle name="Normal 13 5 4" xfId="3602" xr:uid="{00000000-0005-0000-0000-0000E0080000}"/>
    <cellStyle name="Normal 13 6" xfId="773" xr:uid="{00000000-0005-0000-0000-0000E1080000}"/>
    <cellStyle name="Normal 13 6 2" xfId="1827" xr:uid="{00000000-0005-0000-0000-0000E2080000}"/>
    <cellStyle name="Normal 13 6 3" xfId="2864" xr:uid="{00000000-0005-0000-0000-0000E3080000}"/>
    <cellStyle name="Normal 13 6 4" xfId="3908" xr:uid="{00000000-0005-0000-0000-0000E4080000}"/>
    <cellStyle name="Normal 13 7" xfId="814" xr:uid="{00000000-0005-0000-0000-0000E5080000}"/>
    <cellStyle name="Normal 13 7 2" xfId="1868" xr:uid="{00000000-0005-0000-0000-0000E6080000}"/>
    <cellStyle name="Normal 13 7 3" xfId="2905" xr:uid="{00000000-0005-0000-0000-0000E7080000}"/>
    <cellStyle name="Normal 13 7 4" xfId="3949" xr:uid="{00000000-0005-0000-0000-0000E8080000}"/>
    <cellStyle name="Normal 13 8" xfId="1178" xr:uid="{00000000-0005-0000-0000-0000E9080000}"/>
    <cellStyle name="Normal 13 9" xfId="2215" xr:uid="{00000000-0005-0000-0000-0000EA080000}"/>
    <cellStyle name="Normal 14" xfId="91" xr:uid="{00000000-0005-0000-0000-0000EB080000}"/>
    <cellStyle name="Normal 14 2" xfId="758" xr:uid="{00000000-0005-0000-0000-0000EC080000}"/>
    <cellStyle name="Normal 15" xfId="92" xr:uid="{00000000-0005-0000-0000-0000ED080000}"/>
    <cellStyle name="Normal 15 2" xfId="759" xr:uid="{00000000-0005-0000-0000-0000EE080000}"/>
    <cellStyle name="Normal 16" xfId="93" xr:uid="{00000000-0005-0000-0000-0000EF080000}"/>
    <cellStyle name="Normal 17" xfId="94" xr:uid="{00000000-0005-0000-0000-0000F0080000}"/>
    <cellStyle name="Normal 18" xfId="95" xr:uid="{00000000-0005-0000-0000-0000F1080000}"/>
    <cellStyle name="Normal 19" xfId="96" xr:uid="{00000000-0005-0000-0000-0000F2080000}"/>
    <cellStyle name="Normal 2" xfId="7" xr:uid="{00000000-0005-0000-0000-0000F3080000}"/>
    <cellStyle name="Normal 2 2" xfId="15" xr:uid="{00000000-0005-0000-0000-0000F4080000}"/>
    <cellStyle name="Normal 2 2 10" xfId="1140" xr:uid="{00000000-0005-0000-0000-0000F5080000}"/>
    <cellStyle name="Normal 2 2 11" xfId="2177" xr:uid="{00000000-0005-0000-0000-0000F6080000}"/>
    <cellStyle name="Normal 2 2 2" xfId="17" xr:uid="{00000000-0005-0000-0000-0000F7080000}"/>
    <cellStyle name="Normal 2 2 3" xfId="42" xr:uid="{00000000-0005-0000-0000-0000F8080000}"/>
    <cellStyle name="Normal 2 2 3 10" xfId="4258" xr:uid="{00000000-0005-0000-0000-0000F9080000}"/>
    <cellStyle name="Normal 2 2 3 2" xfId="97" xr:uid="{00000000-0005-0000-0000-0000FA080000}"/>
    <cellStyle name="Normal 2 2 3 2 2" xfId="187" xr:uid="{00000000-0005-0000-0000-0000FB080000}"/>
    <cellStyle name="Normal 2 2 3 2 2 2" xfId="365" xr:uid="{00000000-0005-0000-0000-0000FC080000}"/>
    <cellStyle name="Normal 2 2 3 2 2 2 2" xfId="707" xr:uid="{00000000-0005-0000-0000-0000FD080000}"/>
    <cellStyle name="Normal 2 2 3 2 2 2 2 2" xfId="1772" xr:uid="{00000000-0005-0000-0000-0000FE080000}"/>
    <cellStyle name="Normal 2 2 3 2 2 2 2 3" xfId="2809" xr:uid="{00000000-0005-0000-0000-0000FF080000}"/>
    <cellStyle name="Normal 2 2 3 2 2 2 2 4" xfId="3855" xr:uid="{00000000-0005-0000-0000-000000090000}"/>
    <cellStyle name="Normal 2 2 3 2 2 2 3" xfId="1067" xr:uid="{00000000-0005-0000-0000-000001090000}"/>
    <cellStyle name="Normal 2 2 3 2 2 2 3 2" xfId="2121" xr:uid="{00000000-0005-0000-0000-000002090000}"/>
    <cellStyle name="Normal 2 2 3 2 2 2 3 3" xfId="3158" xr:uid="{00000000-0005-0000-0000-000003090000}"/>
    <cellStyle name="Normal 2 2 3 2 2 2 3 4" xfId="4202" xr:uid="{00000000-0005-0000-0000-000004090000}"/>
    <cellStyle name="Normal 2 2 3 2 2 2 4" xfId="1431" xr:uid="{00000000-0005-0000-0000-000005090000}"/>
    <cellStyle name="Normal 2 2 3 2 2 2 5" xfId="2468" xr:uid="{00000000-0005-0000-0000-000006090000}"/>
    <cellStyle name="Normal 2 2 3 2 2 2 6" xfId="3514" xr:uid="{00000000-0005-0000-0000-000007090000}"/>
    <cellStyle name="Normal 2 2 3 2 2 3" xfId="537" xr:uid="{00000000-0005-0000-0000-000008090000}"/>
    <cellStyle name="Normal 2 2 3 2 2 3 2" xfId="1602" xr:uid="{00000000-0005-0000-0000-000009090000}"/>
    <cellStyle name="Normal 2 2 3 2 2 3 3" xfId="2639" xr:uid="{00000000-0005-0000-0000-00000A090000}"/>
    <cellStyle name="Normal 2 2 3 2 2 3 4" xfId="3685" xr:uid="{00000000-0005-0000-0000-00000B090000}"/>
    <cellStyle name="Normal 2 2 3 2 2 4" xfId="771" xr:uid="{00000000-0005-0000-0000-00000C090000}"/>
    <cellStyle name="Normal 2 2 3 2 2 4 2" xfId="1826" xr:uid="{00000000-0005-0000-0000-00000D090000}"/>
    <cellStyle name="Normal 2 2 3 2 2 4 3" xfId="2863" xr:uid="{00000000-0005-0000-0000-00000E090000}"/>
    <cellStyle name="Normal 2 2 3 2 2 4 4" xfId="3907" xr:uid="{00000000-0005-0000-0000-00000F090000}"/>
    <cellStyle name="Normal 2 2 3 2 2 5" xfId="897" xr:uid="{00000000-0005-0000-0000-000010090000}"/>
    <cellStyle name="Normal 2 2 3 2 2 5 2" xfId="1951" xr:uid="{00000000-0005-0000-0000-000011090000}"/>
    <cellStyle name="Normal 2 2 3 2 2 5 3" xfId="2988" xr:uid="{00000000-0005-0000-0000-000012090000}"/>
    <cellStyle name="Normal 2 2 3 2 2 5 4" xfId="4032" xr:uid="{00000000-0005-0000-0000-000013090000}"/>
    <cellStyle name="Normal 2 2 3 2 2 6" xfId="1261" xr:uid="{00000000-0005-0000-0000-000014090000}"/>
    <cellStyle name="Normal 2 2 3 2 2 7" xfId="2298" xr:uid="{00000000-0005-0000-0000-000015090000}"/>
    <cellStyle name="Normal 2 2 3 2 2 8" xfId="3224" xr:uid="{00000000-0005-0000-0000-000016090000}"/>
    <cellStyle name="Normal 2 2 3 2 3" xfId="282" xr:uid="{00000000-0005-0000-0000-000017090000}"/>
    <cellStyle name="Normal 2 2 3 2 3 2" xfId="624" xr:uid="{00000000-0005-0000-0000-000018090000}"/>
    <cellStyle name="Normal 2 2 3 2 3 2 2" xfId="1689" xr:uid="{00000000-0005-0000-0000-000019090000}"/>
    <cellStyle name="Normal 2 2 3 2 3 2 3" xfId="2726" xr:uid="{00000000-0005-0000-0000-00001A090000}"/>
    <cellStyle name="Normal 2 2 3 2 3 2 4" xfId="3772" xr:uid="{00000000-0005-0000-0000-00001B090000}"/>
    <cellStyle name="Normal 2 2 3 2 3 3" xfId="984" xr:uid="{00000000-0005-0000-0000-00001C090000}"/>
    <cellStyle name="Normal 2 2 3 2 3 3 2" xfId="2038" xr:uid="{00000000-0005-0000-0000-00001D090000}"/>
    <cellStyle name="Normal 2 2 3 2 3 3 3" xfId="3075" xr:uid="{00000000-0005-0000-0000-00001E090000}"/>
    <cellStyle name="Normal 2 2 3 2 3 3 4" xfId="4119" xr:uid="{00000000-0005-0000-0000-00001F090000}"/>
    <cellStyle name="Normal 2 2 3 2 3 4" xfId="1348" xr:uid="{00000000-0005-0000-0000-000020090000}"/>
    <cellStyle name="Normal 2 2 3 2 3 5" xfId="2385" xr:uid="{00000000-0005-0000-0000-000021090000}"/>
    <cellStyle name="Normal 2 2 3 2 3 6" xfId="3431" xr:uid="{00000000-0005-0000-0000-000022090000}"/>
    <cellStyle name="Normal 2 2 3 2 4" xfId="454" xr:uid="{00000000-0005-0000-0000-000023090000}"/>
    <cellStyle name="Normal 2 2 3 2 4 2" xfId="1520" xr:uid="{00000000-0005-0000-0000-000024090000}"/>
    <cellStyle name="Normal 2 2 3 2 4 3" xfId="2557" xr:uid="{00000000-0005-0000-0000-000025090000}"/>
    <cellStyle name="Normal 2 2 3 2 4 4" xfId="3603" xr:uid="{00000000-0005-0000-0000-000026090000}"/>
    <cellStyle name="Normal 2 2 3 2 5" xfId="815" xr:uid="{00000000-0005-0000-0000-000027090000}"/>
    <cellStyle name="Normal 2 2 3 2 5 2" xfId="1869" xr:uid="{00000000-0005-0000-0000-000028090000}"/>
    <cellStyle name="Normal 2 2 3 2 5 3" xfId="2906" xr:uid="{00000000-0005-0000-0000-000029090000}"/>
    <cellStyle name="Normal 2 2 3 2 5 4" xfId="3950" xr:uid="{00000000-0005-0000-0000-00002A090000}"/>
    <cellStyle name="Normal 2 2 3 2 6" xfId="1179" xr:uid="{00000000-0005-0000-0000-00002B090000}"/>
    <cellStyle name="Normal 2 2 3 2 7" xfId="2216" xr:uid="{00000000-0005-0000-0000-00002C090000}"/>
    <cellStyle name="Normal 2 2 3 3" xfId="119" xr:uid="{00000000-0005-0000-0000-00002D090000}"/>
    <cellStyle name="Normal 2 2 3 3 2" xfId="205" xr:uid="{00000000-0005-0000-0000-00002E090000}"/>
    <cellStyle name="Normal 2 2 3 3 2 2" xfId="383" xr:uid="{00000000-0005-0000-0000-00002F090000}"/>
    <cellStyle name="Normal 2 2 3 3 2 2 2" xfId="725" xr:uid="{00000000-0005-0000-0000-000030090000}"/>
    <cellStyle name="Normal 2 2 3 3 2 2 2 2" xfId="1790" xr:uid="{00000000-0005-0000-0000-000031090000}"/>
    <cellStyle name="Normal 2 2 3 3 2 2 2 3" xfId="2827" xr:uid="{00000000-0005-0000-0000-000032090000}"/>
    <cellStyle name="Normal 2 2 3 3 2 2 2 4" xfId="3873" xr:uid="{00000000-0005-0000-0000-000033090000}"/>
    <cellStyle name="Normal 2 2 3 3 2 2 3" xfId="1085" xr:uid="{00000000-0005-0000-0000-000034090000}"/>
    <cellStyle name="Normal 2 2 3 3 2 2 3 2" xfId="2139" xr:uid="{00000000-0005-0000-0000-000035090000}"/>
    <cellStyle name="Normal 2 2 3 3 2 2 3 3" xfId="3176" xr:uid="{00000000-0005-0000-0000-000036090000}"/>
    <cellStyle name="Normal 2 2 3 3 2 2 3 4" xfId="4220" xr:uid="{00000000-0005-0000-0000-000037090000}"/>
    <cellStyle name="Normal 2 2 3 3 2 2 4" xfId="1449" xr:uid="{00000000-0005-0000-0000-000038090000}"/>
    <cellStyle name="Normal 2 2 3 3 2 2 5" xfId="2486" xr:uid="{00000000-0005-0000-0000-000039090000}"/>
    <cellStyle name="Normal 2 2 3 3 2 2 6" xfId="3532" xr:uid="{00000000-0005-0000-0000-00003A090000}"/>
    <cellStyle name="Normal 2 2 3 3 2 3" xfId="555" xr:uid="{00000000-0005-0000-0000-00003B090000}"/>
    <cellStyle name="Normal 2 2 3 3 2 3 2" xfId="1620" xr:uid="{00000000-0005-0000-0000-00003C090000}"/>
    <cellStyle name="Normal 2 2 3 3 2 3 3" xfId="2657" xr:uid="{00000000-0005-0000-0000-00003D090000}"/>
    <cellStyle name="Normal 2 2 3 3 2 3 4" xfId="3703" xr:uid="{00000000-0005-0000-0000-00003E090000}"/>
    <cellStyle name="Normal 2 2 3 3 2 4" xfId="915" xr:uid="{00000000-0005-0000-0000-00003F090000}"/>
    <cellStyle name="Normal 2 2 3 3 2 4 2" xfId="1969" xr:uid="{00000000-0005-0000-0000-000040090000}"/>
    <cellStyle name="Normal 2 2 3 3 2 4 3" xfId="3006" xr:uid="{00000000-0005-0000-0000-000041090000}"/>
    <cellStyle name="Normal 2 2 3 3 2 4 4" xfId="4050" xr:uid="{00000000-0005-0000-0000-000042090000}"/>
    <cellStyle name="Normal 2 2 3 3 2 5" xfId="1279" xr:uid="{00000000-0005-0000-0000-000043090000}"/>
    <cellStyle name="Normal 2 2 3 3 2 6" xfId="2316" xr:uid="{00000000-0005-0000-0000-000044090000}"/>
    <cellStyle name="Normal 2 2 3 3 2 7" xfId="3362" xr:uid="{00000000-0005-0000-0000-000045090000}"/>
    <cellStyle name="Normal 2 2 3 3 3" xfId="300" xr:uid="{00000000-0005-0000-0000-000046090000}"/>
    <cellStyle name="Normal 2 2 3 3 3 2" xfId="642" xr:uid="{00000000-0005-0000-0000-000047090000}"/>
    <cellStyle name="Normal 2 2 3 3 3 2 2" xfId="1707" xr:uid="{00000000-0005-0000-0000-000048090000}"/>
    <cellStyle name="Normal 2 2 3 3 3 2 3" xfId="2744" xr:uid="{00000000-0005-0000-0000-000049090000}"/>
    <cellStyle name="Normal 2 2 3 3 3 2 4" xfId="3790" xr:uid="{00000000-0005-0000-0000-00004A090000}"/>
    <cellStyle name="Normal 2 2 3 3 3 3" xfId="1002" xr:uid="{00000000-0005-0000-0000-00004B090000}"/>
    <cellStyle name="Normal 2 2 3 3 3 3 2" xfId="2056" xr:uid="{00000000-0005-0000-0000-00004C090000}"/>
    <cellStyle name="Normal 2 2 3 3 3 3 3" xfId="3093" xr:uid="{00000000-0005-0000-0000-00004D090000}"/>
    <cellStyle name="Normal 2 2 3 3 3 3 4" xfId="4137" xr:uid="{00000000-0005-0000-0000-00004E090000}"/>
    <cellStyle name="Normal 2 2 3 3 3 4" xfId="1366" xr:uid="{00000000-0005-0000-0000-00004F090000}"/>
    <cellStyle name="Normal 2 2 3 3 3 5" xfId="2403" xr:uid="{00000000-0005-0000-0000-000050090000}"/>
    <cellStyle name="Normal 2 2 3 3 3 6" xfId="3449" xr:uid="{00000000-0005-0000-0000-000051090000}"/>
    <cellStyle name="Normal 2 2 3 3 4" xfId="473" xr:uid="{00000000-0005-0000-0000-000052090000}"/>
    <cellStyle name="Normal 2 2 3 3 4 2" xfId="1538" xr:uid="{00000000-0005-0000-0000-000053090000}"/>
    <cellStyle name="Normal 2 2 3 3 4 3" xfId="2575" xr:uid="{00000000-0005-0000-0000-000054090000}"/>
    <cellStyle name="Normal 2 2 3 3 4 4" xfId="3621" xr:uid="{00000000-0005-0000-0000-000055090000}"/>
    <cellStyle name="Normal 2 2 3 3 5" xfId="833" xr:uid="{00000000-0005-0000-0000-000056090000}"/>
    <cellStyle name="Normal 2 2 3 3 5 2" xfId="1887" xr:uid="{00000000-0005-0000-0000-000057090000}"/>
    <cellStyle name="Normal 2 2 3 3 5 3" xfId="2924" xr:uid="{00000000-0005-0000-0000-000058090000}"/>
    <cellStyle name="Normal 2 2 3 3 5 4" xfId="3968" xr:uid="{00000000-0005-0000-0000-000059090000}"/>
    <cellStyle name="Normal 2 2 3 3 6" xfId="1197" xr:uid="{00000000-0005-0000-0000-00005A090000}"/>
    <cellStyle name="Normal 2 2 3 3 7" xfId="2234" xr:uid="{00000000-0005-0000-0000-00005B090000}"/>
    <cellStyle name="Normal 2 2 3 3 8" xfId="3281" xr:uid="{00000000-0005-0000-0000-00005C090000}"/>
    <cellStyle name="Normal 2 2 3 4" xfId="151" xr:uid="{00000000-0005-0000-0000-00005D090000}"/>
    <cellStyle name="Normal 2 2 3 4 2" xfId="329" xr:uid="{00000000-0005-0000-0000-00005E090000}"/>
    <cellStyle name="Normal 2 2 3 4 2 2" xfId="671" xr:uid="{00000000-0005-0000-0000-00005F090000}"/>
    <cellStyle name="Normal 2 2 3 4 2 2 2" xfId="1736" xr:uid="{00000000-0005-0000-0000-000060090000}"/>
    <cellStyle name="Normal 2 2 3 4 2 2 3" xfId="2773" xr:uid="{00000000-0005-0000-0000-000061090000}"/>
    <cellStyle name="Normal 2 2 3 4 2 2 4" xfId="3819" xr:uid="{00000000-0005-0000-0000-000062090000}"/>
    <cellStyle name="Normal 2 2 3 4 2 3" xfId="1031" xr:uid="{00000000-0005-0000-0000-000063090000}"/>
    <cellStyle name="Normal 2 2 3 4 2 3 2" xfId="2085" xr:uid="{00000000-0005-0000-0000-000064090000}"/>
    <cellStyle name="Normal 2 2 3 4 2 3 3" xfId="3122" xr:uid="{00000000-0005-0000-0000-000065090000}"/>
    <cellStyle name="Normal 2 2 3 4 2 3 4" xfId="4166" xr:uid="{00000000-0005-0000-0000-000066090000}"/>
    <cellStyle name="Normal 2 2 3 4 2 4" xfId="1395" xr:uid="{00000000-0005-0000-0000-000067090000}"/>
    <cellStyle name="Normal 2 2 3 4 2 5" xfId="2432" xr:uid="{00000000-0005-0000-0000-000068090000}"/>
    <cellStyle name="Normal 2 2 3 4 2 6" xfId="3478" xr:uid="{00000000-0005-0000-0000-000069090000}"/>
    <cellStyle name="Normal 2 2 3 4 3" xfId="501" xr:uid="{00000000-0005-0000-0000-00006A090000}"/>
    <cellStyle name="Normal 2 2 3 4 3 2" xfId="1566" xr:uid="{00000000-0005-0000-0000-00006B090000}"/>
    <cellStyle name="Normal 2 2 3 4 3 3" xfId="2603" xr:uid="{00000000-0005-0000-0000-00006C090000}"/>
    <cellStyle name="Normal 2 2 3 4 3 4" xfId="3649" xr:uid="{00000000-0005-0000-0000-00006D090000}"/>
    <cellStyle name="Normal 2 2 3 4 4" xfId="861" xr:uid="{00000000-0005-0000-0000-00006E090000}"/>
    <cellStyle name="Normal 2 2 3 4 4 2" xfId="1915" xr:uid="{00000000-0005-0000-0000-00006F090000}"/>
    <cellStyle name="Normal 2 2 3 4 4 3" xfId="2952" xr:uid="{00000000-0005-0000-0000-000070090000}"/>
    <cellStyle name="Normal 2 2 3 4 4 4" xfId="3996" xr:uid="{00000000-0005-0000-0000-000071090000}"/>
    <cellStyle name="Normal 2 2 3 4 5" xfId="1225" xr:uid="{00000000-0005-0000-0000-000072090000}"/>
    <cellStyle name="Normal 2 2 3 4 6" xfId="2262" xr:uid="{00000000-0005-0000-0000-000073090000}"/>
    <cellStyle name="Normal 2 2 3 4 7" xfId="3309" xr:uid="{00000000-0005-0000-0000-000074090000}"/>
    <cellStyle name="Normal 2 2 3 5" xfId="245" xr:uid="{00000000-0005-0000-0000-000075090000}"/>
    <cellStyle name="Normal 2 2 3 5 2" xfId="587" xr:uid="{00000000-0005-0000-0000-000076090000}"/>
    <cellStyle name="Normal 2 2 3 5 2 2" xfId="1652" xr:uid="{00000000-0005-0000-0000-000077090000}"/>
    <cellStyle name="Normal 2 2 3 5 2 3" xfId="2689" xr:uid="{00000000-0005-0000-0000-000078090000}"/>
    <cellStyle name="Normal 2 2 3 5 2 4" xfId="3735" xr:uid="{00000000-0005-0000-0000-000079090000}"/>
    <cellStyle name="Normal 2 2 3 5 3" xfId="947" xr:uid="{00000000-0005-0000-0000-00007A090000}"/>
    <cellStyle name="Normal 2 2 3 5 3 2" xfId="2001" xr:uid="{00000000-0005-0000-0000-00007B090000}"/>
    <cellStyle name="Normal 2 2 3 5 3 3" xfId="3038" xr:uid="{00000000-0005-0000-0000-00007C090000}"/>
    <cellStyle name="Normal 2 2 3 5 3 4" xfId="4082" xr:uid="{00000000-0005-0000-0000-00007D090000}"/>
    <cellStyle name="Normal 2 2 3 5 4" xfId="1311" xr:uid="{00000000-0005-0000-0000-00007E090000}"/>
    <cellStyle name="Normal 2 2 3 5 5" xfId="2348" xr:uid="{00000000-0005-0000-0000-00007F090000}"/>
    <cellStyle name="Normal 2 2 3 5 6" xfId="3394" xr:uid="{00000000-0005-0000-0000-000080090000}"/>
    <cellStyle name="Normal 2 2 3 6" xfId="418" xr:uid="{00000000-0005-0000-0000-000081090000}"/>
    <cellStyle name="Normal 2 2 3 6 2" xfId="1484" xr:uid="{00000000-0005-0000-0000-000082090000}"/>
    <cellStyle name="Normal 2 2 3 6 3" xfId="2521" xr:uid="{00000000-0005-0000-0000-000083090000}"/>
    <cellStyle name="Normal 2 2 3 6 4" xfId="3567" xr:uid="{00000000-0005-0000-0000-000084090000}"/>
    <cellStyle name="Normal 2 2 3 7" xfId="779" xr:uid="{00000000-0005-0000-0000-000085090000}"/>
    <cellStyle name="Normal 2 2 3 7 2" xfId="1833" xr:uid="{00000000-0005-0000-0000-000086090000}"/>
    <cellStyle name="Normal 2 2 3 7 3" xfId="2870" xr:uid="{00000000-0005-0000-0000-000087090000}"/>
    <cellStyle name="Normal 2 2 3 7 4" xfId="3914" xr:uid="{00000000-0005-0000-0000-000088090000}"/>
    <cellStyle name="Normal 2 2 3 8" xfId="1143" xr:uid="{00000000-0005-0000-0000-000089090000}"/>
    <cellStyle name="Normal 2 2 3 9" xfId="2180" xr:uid="{00000000-0005-0000-0000-00008A090000}"/>
    <cellStyle name="Normal 2 2 4" xfId="98" xr:uid="{00000000-0005-0000-0000-00008B090000}"/>
    <cellStyle name="Normal 2 2 4 2" xfId="188" xr:uid="{00000000-0005-0000-0000-00008C090000}"/>
    <cellStyle name="Normal 2 2 4 2 2" xfId="366" xr:uid="{00000000-0005-0000-0000-00008D090000}"/>
    <cellStyle name="Normal 2 2 4 2 2 2" xfId="708" xr:uid="{00000000-0005-0000-0000-00008E090000}"/>
    <cellStyle name="Normal 2 2 4 2 2 2 2" xfId="1773" xr:uid="{00000000-0005-0000-0000-00008F090000}"/>
    <cellStyle name="Normal 2 2 4 2 2 2 3" xfId="2810" xr:uid="{00000000-0005-0000-0000-000090090000}"/>
    <cellStyle name="Normal 2 2 4 2 2 2 4" xfId="3856" xr:uid="{00000000-0005-0000-0000-000091090000}"/>
    <cellStyle name="Normal 2 2 4 2 2 3" xfId="1068" xr:uid="{00000000-0005-0000-0000-000092090000}"/>
    <cellStyle name="Normal 2 2 4 2 2 3 2" xfId="2122" xr:uid="{00000000-0005-0000-0000-000093090000}"/>
    <cellStyle name="Normal 2 2 4 2 2 3 3" xfId="3159" xr:uid="{00000000-0005-0000-0000-000094090000}"/>
    <cellStyle name="Normal 2 2 4 2 2 3 4" xfId="4203" xr:uid="{00000000-0005-0000-0000-000095090000}"/>
    <cellStyle name="Normal 2 2 4 2 2 4" xfId="1432" xr:uid="{00000000-0005-0000-0000-000096090000}"/>
    <cellStyle name="Normal 2 2 4 2 2 5" xfId="2469" xr:uid="{00000000-0005-0000-0000-000097090000}"/>
    <cellStyle name="Normal 2 2 4 2 2 6" xfId="3515" xr:uid="{00000000-0005-0000-0000-000098090000}"/>
    <cellStyle name="Normal 2 2 4 2 3" xfId="538" xr:uid="{00000000-0005-0000-0000-000099090000}"/>
    <cellStyle name="Normal 2 2 4 2 3 2" xfId="1603" xr:uid="{00000000-0005-0000-0000-00009A090000}"/>
    <cellStyle name="Normal 2 2 4 2 3 3" xfId="2640" xr:uid="{00000000-0005-0000-0000-00009B090000}"/>
    <cellStyle name="Normal 2 2 4 2 3 4" xfId="3686" xr:uid="{00000000-0005-0000-0000-00009C090000}"/>
    <cellStyle name="Normal 2 2 4 2 4" xfId="898" xr:uid="{00000000-0005-0000-0000-00009D090000}"/>
    <cellStyle name="Normal 2 2 4 2 4 2" xfId="1952" xr:uid="{00000000-0005-0000-0000-00009E090000}"/>
    <cellStyle name="Normal 2 2 4 2 4 3" xfId="2989" xr:uid="{00000000-0005-0000-0000-00009F090000}"/>
    <cellStyle name="Normal 2 2 4 2 4 4" xfId="4033" xr:uid="{00000000-0005-0000-0000-0000A0090000}"/>
    <cellStyle name="Normal 2 2 4 2 5" xfId="1262" xr:uid="{00000000-0005-0000-0000-0000A1090000}"/>
    <cellStyle name="Normal 2 2 4 2 6" xfId="2299" xr:uid="{00000000-0005-0000-0000-0000A2090000}"/>
    <cellStyle name="Normal 2 2 4 2 7" xfId="3345" xr:uid="{00000000-0005-0000-0000-0000A3090000}"/>
    <cellStyle name="Normal 2 2 4 3" xfId="283" xr:uid="{00000000-0005-0000-0000-0000A4090000}"/>
    <cellStyle name="Normal 2 2 4 3 2" xfId="625" xr:uid="{00000000-0005-0000-0000-0000A5090000}"/>
    <cellStyle name="Normal 2 2 4 3 2 2" xfId="1690" xr:uid="{00000000-0005-0000-0000-0000A6090000}"/>
    <cellStyle name="Normal 2 2 4 3 2 3" xfId="2727" xr:uid="{00000000-0005-0000-0000-0000A7090000}"/>
    <cellStyle name="Normal 2 2 4 3 2 4" xfId="3773" xr:uid="{00000000-0005-0000-0000-0000A8090000}"/>
    <cellStyle name="Normal 2 2 4 3 3" xfId="985" xr:uid="{00000000-0005-0000-0000-0000A9090000}"/>
    <cellStyle name="Normal 2 2 4 3 3 2" xfId="2039" xr:uid="{00000000-0005-0000-0000-0000AA090000}"/>
    <cellStyle name="Normal 2 2 4 3 3 3" xfId="3076" xr:uid="{00000000-0005-0000-0000-0000AB090000}"/>
    <cellStyle name="Normal 2 2 4 3 3 4" xfId="4120" xr:uid="{00000000-0005-0000-0000-0000AC090000}"/>
    <cellStyle name="Normal 2 2 4 3 4" xfId="1349" xr:uid="{00000000-0005-0000-0000-0000AD090000}"/>
    <cellStyle name="Normal 2 2 4 3 5" xfId="2386" xr:uid="{00000000-0005-0000-0000-0000AE090000}"/>
    <cellStyle name="Normal 2 2 4 3 6" xfId="3432" xr:uid="{00000000-0005-0000-0000-0000AF090000}"/>
    <cellStyle name="Normal 2 2 4 4" xfId="455" xr:uid="{00000000-0005-0000-0000-0000B0090000}"/>
    <cellStyle name="Normal 2 2 4 4 2" xfId="1521" xr:uid="{00000000-0005-0000-0000-0000B1090000}"/>
    <cellStyle name="Normal 2 2 4 4 3" xfId="2558" xr:uid="{00000000-0005-0000-0000-0000B2090000}"/>
    <cellStyle name="Normal 2 2 4 4 4" xfId="3604" xr:uid="{00000000-0005-0000-0000-0000B3090000}"/>
    <cellStyle name="Normal 2 2 4 5" xfId="816" xr:uid="{00000000-0005-0000-0000-0000B4090000}"/>
    <cellStyle name="Normal 2 2 4 5 2" xfId="1870" xr:uid="{00000000-0005-0000-0000-0000B5090000}"/>
    <cellStyle name="Normal 2 2 4 5 3" xfId="2907" xr:uid="{00000000-0005-0000-0000-0000B6090000}"/>
    <cellStyle name="Normal 2 2 4 5 4" xfId="3951" xr:uid="{00000000-0005-0000-0000-0000B7090000}"/>
    <cellStyle name="Normal 2 2 4 6" xfId="1180" xr:uid="{00000000-0005-0000-0000-0000B8090000}"/>
    <cellStyle name="Normal 2 2 4 7" xfId="2217" xr:uid="{00000000-0005-0000-0000-0000B9090000}"/>
    <cellStyle name="Normal 2 2 4 8" xfId="3264" xr:uid="{00000000-0005-0000-0000-0000BA090000}"/>
    <cellStyle name="Normal 2 2 5" xfId="116" xr:uid="{00000000-0005-0000-0000-0000BB090000}"/>
    <cellStyle name="Normal 2 2 5 2" xfId="202" xr:uid="{00000000-0005-0000-0000-0000BC090000}"/>
    <cellStyle name="Normal 2 2 5 2 2" xfId="380" xr:uid="{00000000-0005-0000-0000-0000BD090000}"/>
    <cellStyle name="Normal 2 2 5 2 2 2" xfId="722" xr:uid="{00000000-0005-0000-0000-0000BE090000}"/>
    <cellStyle name="Normal 2 2 5 2 2 2 2" xfId="1787" xr:uid="{00000000-0005-0000-0000-0000BF090000}"/>
    <cellStyle name="Normal 2 2 5 2 2 2 3" xfId="2824" xr:uid="{00000000-0005-0000-0000-0000C0090000}"/>
    <cellStyle name="Normal 2 2 5 2 2 2 4" xfId="3870" xr:uid="{00000000-0005-0000-0000-0000C1090000}"/>
    <cellStyle name="Normal 2 2 5 2 2 3" xfId="1082" xr:uid="{00000000-0005-0000-0000-0000C2090000}"/>
    <cellStyle name="Normal 2 2 5 2 2 3 2" xfId="2136" xr:uid="{00000000-0005-0000-0000-0000C3090000}"/>
    <cellStyle name="Normal 2 2 5 2 2 3 3" xfId="3173" xr:uid="{00000000-0005-0000-0000-0000C4090000}"/>
    <cellStyle name="Normal 2 2 5 2 2 3 4" xfId="4217" xr:uid="{00000000-0005-0000-0000-0000C5090000}"/>
    <cellStyle name="Normal 2 2 5 2 2 4" xfId="1446" xr:uid="{00000000-0005-0000-0000-0000C6090000}"/>
    <cellStyle name="Normal 2 2 5 2 2 5" xfId="2483" xr:uid="{00000000-0005-0000-0000-0000C7090000}"/>
    <cellStyle name="Normal 2 2 5 2 2 6" xfId="3529" xr:uid="{00000000-0005-0000-0000-0000C8090000}"/>
    <cellStyle name="Normal 2 2 5 2 3" xfId="552" xr:uid="{00000000-0005-0000-0000-0000C9090000}"/>
    <cellStyle name="Normal 2 2 5 2 3 2" xfId="1617" xr:uid="{00000000-0005-0000-0000-0000CA090000}"/>
    <cellStyle name="Normal 2 2 5 2 3 3" xfId="2654" xr:uid="{00000000-0005-0000-0000-0000CB090000}"/>
    <cellStyle name="Normal 2 2 5 2 3 4" xfId="3700" xr:uid="{00000000-0005-0000-0000-0000CC090000}"/>
    <cellStyle name="Normal 2 2 5 2 4" xfId="912" xr:uid="{00000000-0005-0000-0000-0000CD090000}"/>
    <cellStyle name="Normal 2 2 5 2 4 2" xfId="1966" xr:uid="{00000000-0005-0000-0000-0000CE090000}"/>
    <cellStyle name="Normal 2 2 5 2 4 3" xfId="3003" xr:uid="{00000000-0005-0000-0000-0000CF090000}"/>
    <cellStyle name="Normal 2 2 5 2 4 4" xfId="4047" xr:uid="{00000000-0005-0000-0000-0000D0090000}"/>
    <cellStyle name="Normal 2 2 5 2 5" xfId="1276" xr:uid="{00000000-0005-0000-0000-0000D1090000}"/>
    <cellStyle name="Normal 2 2 5 2 6" xfId="2313" xr:uid="{00000000-0005-0000-0000-0000D2090000}"/>
    <cellStyle name="Normal 2 2 5 2 7" xfId="3359" xr:uid="{00000000-0005-0000-0000-0000D3090000}"/>
    <cellStyle name="Normal 2 2 5 3" xfId="297" xr:uid="{00000000-0005-0000-0000-0000D4090000}"/>
    <cellStyle name="Normal 2 2 5 3 2" xfId="639" xr:uid="{00000000-0005-0000-0000-0000D5090000}"/>
    <cellStyle name="Normal 2 2 5 3 2 2" xfId="1704" xr:uid="{00000000-0005-0000-0000-0000D6090000}"/>
    <cellStyle name="Normal 2 2 5 3 2 3" xfId="2741" xr:uid="{00000000-0005-0000-0000-0000D7090000}"/>
    <cellStyle name="Normal 2 2 5 3 2 4" xfId="3787" xr:uid="{00000000-0005-0000-0000-0000D8090000}"/>
    <cellStyle name="Normal 2 2 5 3 3" xfId="999" xr:uid="{00000000-0005-0000-0000-0000D9090000}"/>
    <cellStyle name="Normal 2 2 5 3 3 2" xfId="2053" xr:uid="{00000000-0005-0000-0000-0000DA090000}"/>
    <cellStyle name="Normal 2 2 5 3 3 3" xfId="3090" xr:uid="{00000000-0005-0000-0000-0000DB090000}"/>
    <cellStyle name="Normal 2 2 5 3 3 4" xfId="4134" xr:uid="{00000000-0005-0000-0000-0000DC090000}"/>
    <cellStyle name="Normal 2 2 5 3 4" xfId="1363" xr:uid="{00000000-0005-0000-0000-0000DD090000}"/>
    <cellStyle name="Normal 2 2 5 3 5" xfId="2400" xr:uid="{00000000-0005-0000-0000-0000DE090000}"/>
    <cellStyle name="Normal 2 2 5 3 6" xfId="3446" xr:uid="{00000000-0005-0000-0000-0000DF090000}"/>
    <cellStyle name="Normal 2 2 5 4" xfId="470" xr:uid="{00000000-0005-0000-0000-0000E0090000}"/>
    <cellStyle name="Normal 2 2 5 4 2" xfId="1535" xr:uid="{00000000-0005-0000-0000-0000E1090000}"/>
    <cellStyle name="Normal 2 2 5 4 3" xfId="2572" xr:uid="{00000000-0005-0000-0000-0000E2090000}"/>
    <cellStyle name="Normal 2 2 5 4 4" xfId="3618" xr:uid="{00000000-0005-0000-0000-0000E3090000}"/>
    <cellStyle name="Normal 2 2 5 5" xfId="830" xr:uid="{00000000-0005-0000-0000-0000E4090000}"/>
    <cellStyle name="Normal 2 2 5 5 2" xfId="1884" xr:uid="{00000000-0005-0000-0000-0000E5090000}"/>
    <cellStyle name="Normal 2 2 5 5 3" xfId="2921" xr:uid="{00000000-0005-0000-0000-0000E6090000}"/>
    <cellStyle name="Normal 2 2 5 5 4" xfId="3965" xr:uid="{00000000-0005-0000-0000-0000E7090000}"/>
    <cellStyle name="Normal 2 2 5 6" xfId="1194" xr:uid="{00000000-0005-0000-0000-0000E8090000}"/>
    <cellStyle name="Normal 2 2 5 7" xfId="2231" xr:uid="{00000000-0005-0000-0000-0000E9090000}"/>
    <cellStyle name="Normal 2 2 5 8" xfId="3278" xr:uid="{00000000-0005-0000-0000-0000EA090000}"/>
    <cellStyle name="Normal 2 2 6" xfId="147" xr:uid="{00000000-0005-0000-0000-0000EB090000}"/>
    <cellStyle name="Normal 2 2 6 2" xfId="325" xr:uid="{00000000-0005-0000-0000-0000EC090000}"/>
    <cellStyle name="Normal 2 2 6 2 2" xfId="667" xr:uid="{00000000-0005-0000-0000-0000ED090000}"/>
    <cellStyle name="Normal 2 2 6 2 2 2" xfId="1732" xr:uid="{00000000-0005-0000-0000-0000EE090000}"/>
    <cellStyle name="Normal 2 2 6 2 2 3" xfId="2769" xr:uid="{00000000-0005-0000-0000-0000EF090000}"/>
    <cellStyle name="Normal 2 2 6 2 2 4" xfId="3815" xr:uid="{00000000-0005-0000-0000-0000F0090000}"/>
    <cellStyle name="Normal 2 2 6 2 3" xfId="1027" xr:uid="{00000000-0005-0000-0000-0000F1090000}"/>
    <cellStyle name="Normal 2 2 6 2 3 2" xfId="2081" xr:uid="{00000000-0005-0000-0000-0000F2090000}"/>
    <cellStyle name="Normal 2 2 6 2 3 3" xfId="3118" xr:uid="{00000000-0005-0000-0000-0000F3090000}"/>
    <cellStyle name="Normal 2 2 6 2 3 4" xfId="4162" xr:uid="{00000000-0005-0000-0000-0000F4090000}"/>
    <cellStyle name="Normal 2 2 6 2 4" xfId="1391" xr:uid="{00000000-0005-0000-0000-0000F5090000}"/>
    <cellStyle name="Normal 2 2 6 2 5" xfId="2428" xr:uid="{00000000-0005-0000-0000-0000F6090000}"/>
    <cellStyle name="Normal 2 2 6 2 6" xfId="3474" xr:uid="{00000000-0005-0000-0000-0000F7090000}"/>
    <cellStyle name="Normal 2 2 6 3" xfId="497" xr:uid="{00000000-0005-0000-0000-0000F8090000}"/>
    <cellStyle name="Normal 2 2 6 3 2" xfId="1562" xr:uid="{00000000-0005-0000-0000-0000F9090000}"/>
    <cellStyle name="Normal 2 2 6 3 3" xfId="2599" xr:uid="{00000000-0005-0000-0000-0000FA090000}"/>
    <cellStyle name="Normal 2 2 6 3 4" xfId="3645" xr:uid="{00000000-0005-0000-0000-0000FB090000}"/>
    <cellStyle name="Normal 2 2 6 4" xfId="857" xr:uid="{00000000-0005-0000-0000-0000FC090000}"/>
    <cellStyle name="Normal 2 2 6 4 2" xfId="1911" xr:uid="{00000000-0005-0000-0000-0000FD090000}"/>
    <cellStyle name="Normal 2 2 6 4 3" xfId="2948" xr:uid="{00000000-0005-0000-0000-0000FE090000}"/>
    <cellStyle name="Normal 2 2 6 4 4" xfId="3992" xr:uid="{00000000-0005-0000-0000-0000FF090000}"/>
    <cellStyle name="Normal 2 2 6 5" xfId="1221" xr:uid="{00000000-0005-0000-0000-0000000A0000}"/>
    <cellStyle name="Normal 2 2 6 6" xfId="2258" xr:uid="{00000000-0005-0000-0000-0000010A0000}"/>
    <cellStyle name="Normal 2 2 6 7" xfId="3305" xr:uid="{00000000-0005-0000-0000-0000020A0000}"/>
    <cellStyle name="Normal 2 2 7" xfId="238" xr:uid="{00000000-0005-0000-0000-0000030A0000}"/>
    <cellStyle name="Normal 2 2 7 2" xfId="580" xr:uid="{00000000-0005-0000-0000-0000040A0000}"/>
    <cellStyle name="Normal 2 2 7 2 2" xfId="1645" xr:uid="{00000000-0005-0000-0000-0000050A0000}"/>
    <cellStyle name="Normal 2 2 7 2 3" xfId="2682" xr:uid="{00000000-0005-0000-0000-0000060A0000}"/>
    <cellStyle name="Normal 2 2 7 2 4" xfId="3728" xr:uid="{00000000-0005-0000-0000-0000070A0000}"/>
    <cellStyle name="Normal 2 2 7 3" xfId="940" xr:uid="{00000000-0005-0000-0000-0000080A0000}"/>
    <cellStyle name="Normal 2 2 7 3 2" xfId="1994" xr:uid="{00000000-0005-0000-0000-0000090A0000}"/>
    <cellStyle name="Normal 2 2 7 3 3" xfId="3031" xr:uid="{00000000-0005-0000-0000-00000A0A0000}"/>
    <cellStyle name="Normal 2 2 7 3 4" xfId="4075" xr:uid="{00000000-0005-0000-0000-00000B0A0000}"/>
    <cellStyle name="Normal 2 2 7 4" xfId="1304" xr:uid="{00000000-0005-0000-0000-00000C0A0000}"/>
    <cellStyle name="Normal 2 2 7 5" xfId="2341" xr:uid="{00000000-0005-0000-0000-00000D0A0000}"/>
    <cellStyle name="Normal 2 2 7 6" xfId="3387" xr:uid="{00000000-0005-0000-0000-00000E0A0000}"/>
    <cellStyle name="Normal 2 2 8" xfId="415" xr:uid="{00000000-0005-0000-0000-00000F0A0000}"/>
    <cellStyle name="Normal 2 2 8 2" xfId="1481" xr:uid="{00000000-0005-0000-0000-0000100A0000}"/>
    <cellStyle name="Normal 2 2 8 3" xfId="2518" xr:uid="{00000000-0005-0000-0000-0000110A0000}"/>
    <cellStyle name="Normal 2 2 8 4" xfId="3564" xr:uid="{00000000-0005-0000-0000-0000120A0000}"/>
    <cellStyle name="Normal 2 2 9" xfId="776" xr:uid="{00000000-0005-0000-0000-0000130A0000}"/>
    <cellStyle name="Normal 2 2 9 2" xfId="1830" xr:uid="{00000000-0005-0000-0000-0000140A0000}"/>
    <cellStyle name="Normal 2 2 9 3" xfId="2867" xr:uid="{00000000-0005-0000-0000-0000150A0000}"/>
    <cellStyle name="Normal 2 2 9 4" xfId="3911" xr:uid="{00000000-0005-0000-0000-0000160A0000}"/>
    <cellStyle name="Normal 2 3" xfId="34" xr:uid="{00000000-0005-0000-0000-0000170A0000}"/>
    <cellStyle name="Normal 2 3 10" xfId="3228" xr:uid="{00000000-0005-0000-0000-0000180A0000}"/>
    <cellStyle name="Normal 2 3 2" xfId="99" xr:uid="{00000000-0005-0000-0000-0000190A0000}"/>
    <cellStyle name="Normal 2 3 2 2" xfId="189" xr:uid="{00000000-0005-0000-0000-00001A0A0000}"/>
    <cellStyle name="Normal 2 3 2 2 2" xfId="367" xr:uid="{00000000-0005-0000-0000-00001B0A0000}"/>
    <cellStyle name="Normal 2 3 2 2 2 2" xfId="709" xr:uid="{00000000-0005-0000-0000-00001C0A0000}"/>
    <cellStyle name="Normal 2 3 2 2 2 2 2" xfId="1774" xr:uid="{00000000-0005-0000-0000-00001D0A0000}"/>
    <cellStyle name="Normal 2 3 2 2 2 2 3" xfId="2811" xr:uid="{00000000-0005-0000-0000-00001E0A0000}"/>
    <cellStyle name="Normal 2 3 2 2 2 2 4" xfId="3857" xr:uid="{00000000-0005-0000-0000-00001F0A0000}"/>
    <cellStyle name="Normal 2 3 2 2 2 3" xfId="1069" xr:uid="{00000000-0005-0000-0000-0000200A0000}"/>
    <cellStyle name="Normal 2 3 2 2 2 3 2" xfId="2123" xr:uid="{00000000-0005-0000-0000-0000210A0000}"/>
    <cellStyle name="Normal 2 3 2 2 2 3 3" xfId="3160" xr:uid="{00000000-0005-0000-0000-0000220A0000}"/>
    <cellStyle name="Normal 2 3 2 2 2 3 4" xfId="4204" xr:uid="{00000000-0005-0000-0000-0000230A0000}"/>
    <cellStyle name="Normal 2 3 2 2 2 4" xfId="1433" xr:uid="{00000000-0005-0000-0000-0000240A0000}"/>
    <cellStyle name="Normal 2 3 2 2 2 5" xfId="2470" xr:uid="{00000000-0005-0000-0000-0000250A0000}"/>
    <cellStyle name="Normal 2 3 2 2 2 6" xfId="3516" xr:uid="{00000000-0005-0000-0000-0000260A0000}"/>
    <cellStyle name="Normal 2 3 2 2 3" xfId="539" xr:uid="{00000000-0005-0000-0000-0000270A0000}"/>
    <cellStyle name="Normal 2 3 2 2 3 2" xfId="1604" xr:uid="{00000000-0005-0000-0000-0000280A0000}"/>
    <cellStyle name="Normal 2 3 2 2 3 3" xfId="2641" xr:uid="{00000000-0005-0000-0000-0000290A0000}"/>
    <cellStyle name="Normal 2 3 2 2 3 4" xfId="3687" xr:uid="{00000000-0005-0000-0000-00002A0A0000}"/>
    <cellStyle name="Normal 2 3 2 2 4" xfId="899" xr:uid="{00000000-0005-0000-0000-00002B0A0000}"/>
    <cellStyle name="Normal 2 3 2 2 4 2" xfId="1953" xr:uid="{00000000-0005-0000-0000-00002C0A0000}"/>
    <cellStyle name="Normal 2 3 2 2 4 3" xfId="2990" xr:uid="{00000000-0005-0000-0000-00002D0A0000}"/>
    <cellStyle name="Normal 2 3 2 2 4 4" xfId="4034" xr:uid="{00000000-0005-0000-0000-00002E0A0000}"/>
    <cellStyle name="Normal 2 3 2 2 5" xfId="1263" xr:uid="{00000000-0005-0000-0000-00002F0A0000}"/>
    <cellStyle name="Normal 2 3 2 2 6" xfId="2300" xr:uid="{00000000-0005-0000-0000-0000300A0000}"/>
    <cellStyle name="Normal 2 3 2 2 7" xfId="3346" xr:uid="{00000000-0005-0000-0000-0000310A0000}"/>
    <cellStyle name="Normal 2 3 2 3" xfId="284" xr:uid="{00000000-0005-0000-0000-0000320A0000}"/>
    <cellStyle name="Normal 2 3 2 3 2" xfId="626" xr:uid="{00000000-0005-0000-0000-0000330A0000}"/>
    <cellStyle name="Normal 2 3 2 3 2 2" xfId="1691" xr:uid="{00000000-0005-0000-0000-0000340A0000}"/>
    <cellStyle name="Normal 2 3 2 3 2 3" xfId="2728" xr:uid="{00000000-0005-0000-0000-0000350A0000}"/>
    <cellStyle name="Normal 2 3 2 3 2 4" xfId="3774" xr:uid="{00000000-0005-0000-0000-0000360A0000}"/>
    <cellStyle name="Normal 2 3 2 3 3" xfId="986" xr:uid="{00000000-0005-0000-0000-0000370A0000}"/>
    <cellStyle name="Normal 2 3 2 3 3 2" xfId="2040" xr:uid="{00000000-0005-0000-0000-0000380A0000}"/>
    <cellStyle name="Normal 2 3 2 3 3 3" xfId="3077" xr:uid="{00000000-0005-0000-0000-0000390A0000}"/>
    <cellStyle name="Normal 2 3 2 3 3 4" xfId="4121" xr:uid="{00000000-0005-0000-0000-00003A0A0000}"/>
    <cellStyle name="Normal 2 3 2 3 4" xfId="1350" xr:uid="{00000000-0005-0000-0000-00003B0A0000}"/>
    <cellStyle name="Normal 2 3 2 3 5" xfId="2387" xr:uid="{00000000-0005-0000-0000-00003C0A0000}"/>
    <cellStyle name="Normal 2 3 2 3 6" xfId="3433" xr:uid="{00000000-0005-0000-0000-00003D0A0000}"/>
    <cellStyle name="Normal 2 3 2 4" xfId="456" xr:uid="{00000000-0005-0000-0000-00003E0A0000}"/>
    <cellStyle name="Normal 2 3 2 4 2" xfId="1522" xr:uid="{00000000-0005-0000-0000-00003F0A0000}"/>
    <cellStyle name="Normal 2 3 2 4 3" xfId="2559" xr:uid="{00000000-0005-0000-0000-0000400A0000}"/>
    <cellStyle name="Normal 2 3 2 4 4" xfId="3605" xr:uid="{00000000-0005-0000-0000-0000410A0000}"/>
    <cellStyle name="Normal 2 3 2 5" xfId="817" xr:uid="{00000000-0005-0000-0000-0000420A0000}"/>
    <cellStyle name="Normal 2 3 2 5 2" xfId="1871" xr:uid="{00000000-0005-0000-0000-0000430A0000}"/>
    <cellStyle name="Normal 2 3 2 5 3" xfId="2908" xr:uid="{00000000-0005-0000-0000-0000440A0000}"/>
    <cellStyle name="Normal 2 3 2 5 4" xfId="3952" xr:uid="{00000000-0005-0000-0000-0000450A0000}"/>
    <cellStyle name="Normal 2 3 2 6" xfId="1181" xr:uid="{00000000-0005-0000-0000-0000460A0000}"/>
    <cellStyle name="Normal 2 3 2 7" xfId="2218" xr:uid="{00000000-0005-0000-0000-0000470A0000}"/>
    <cellStyle name="Normal 2 3 2 8" xfId="3265" xr:uid="{00000000-0005-0000-0000-0000480A0000}"/>
    <cellStyle name="Normal 2 3 3" xfId="117" xr:uid="{00000000-0005-0000-0000-0000490A0000}"/>
    <cellStyle name="Normal 2 3 3 2" xfId="203" xr:uid="{00000000-0005-0000-0000-00004A0A0000}"/>
    <cellStyle name="Normal 2 3 3 2 2" xfId="381" xr:uid="{00000000-0005-0000-0000-00004B0A0000}"/>
    <cellStyle name="Normal 2 3 3 2 2 2" xfId="723" xr:uid="{00000000-0005-0000-0000-00004C0A0000}"/>
    <cellStyle name="Normal 2 3 3 2 2 2 2" xfId="1788" xr:uid="{00000000-0005-0000-0000-00004D0A0000}"/>
    <cellStyle name="Normal 2 3 3 2 2 2 3" xfId="2825" xr:uid="{00000000-0005-0000-0000-00004E0A0000}"/>
    <cellStyle name="Normal 2 3 3 2 2 2 4" xfId="3871" xr:uid="{00000000-0005-0000-0000-00004F0A0000}"/>
    <cellStyle name="Normal 2 3 3 2 2 3" xfId="1083" xr:uid="{00000000-0005-0000-0000-0000500A0000}"/>
    <cellStyle name="Normal 2 3 3 2 2 3 2" xfId="2137" xr:uid="{00000000-0005-0000-0000-0000510A0000}"/>
    <cellStyle name="Normal 2 3 3 2 2 3 3" xfId="3174" xr:uid="{00000000-0005-0000-0000-0000520A0000}"/>
    <cellStyle name="Normal 2 3 3 2 2 3 4" xfId="4218" xr:uid="{00000000-0005-0000-0000-0000530A0000}"/>
    <cellStyle name="Normal 2 3 3 2 2 4" xfId="1447" xr:uid="{00000000-0005-0000-0000-0000540A0000}"/>
    <cellStyle name="Normal 2 3 3 2 2 5" xfId="2484" xr:uid="{00000000-0005-0000-0000-0000550A0000}"/>
    <cellStyle name="Normal 2 3 3 2 2 6" xfId="3530" xr:uid="{00000000-0005-0000-0000-0000560A0000}"/>
    <cellStyle name="Normal 2 3 3 2 3" xfId="553" xr:uid="{00000000-0005-0000-0000-0000570A0000}"/>
    <cellStyle name="Normal 2 3 3 2 3 2" xfId="1618" xr:uid="{00000000-0005-0000-0000-0000580A0000}"/>
    <cellStyle name="Normal 2 3 3 2 3 3" xfId="2655" xr:uid="{00000000-0005-0000-0000-0000590A0000}"/>
    <cellStyle name="Normal 2 3 3 2 3 4" xfId="3701" xr:uid="{00000000-0005-0000-0000-00005A0A0000}"/>
    <cellStyle name="Normal 2 3 3 2 4" xfId="913" xr:uid="{00000000-0005-0000-0000-00005B0A0000}"/>
    <cellStyle name="Normal 2 3 3 2 4 2" xfId="1967" xr:uid="{00000000-0005-0000-0000-00005C0A0000}"/>
    <cellStyle name="Normal 2 3 3 2 4 3" xfId="3004" xr:uid="{00000000-0005-0000-0000-00005D0A0000}"/>
    <cellStyle name="Normal 2 3 3 2 4 4" xfId="4048" xr:uid="{00000000-0005-0000-0000-00005E0A0000}"/>
    <cellStyle name="Normal 2 3 3 2 5" xfId="1277" xr:uid="{00000000-0005-0000-0000-00005F0A0000}"/>
    <cellStyle name="Normal 2 3 3 2 6" xfId="2314" xr:uid="{00000000-0005-0000-0000-0000600A0000}"/>
    <cellStyle name="Normal 2 3 3 2 7" xfId="3360" xr:uid="{00000000-0005-0000-0000-0000610A0000}"/>
    <cellStyle name="Normal 2 3 3 3" xfId="298" xr:uid="{00000000-0005-0000-0000-0000620A0000}"/>
    <cellStyle name="Normal 2 3 3 3 2" xfId="640" xr:uid="{00000000-0005-0000-0000-0000630A0000}"/>
    <cellStyle name="Normal 2 3 3 3 2 2" xfId="1705" xr:uid="{00000000-0005-0000-0000-0000640A0000}"/>
    <cellStyle name="Normal 2 3 3 3 2 3" xfId="2742" xr:uid="{00000000-0005-0000-0000-0000650A0000}"/>
    <cellStyle name="Normal 2 3 3 3 2 4" xfId="3788" xr:uid="{00000000-0005-0000-0000-0000660A0000}"/>
    <cellStyle name="Normal 2 3 3 3 3" xfId="1000" xr:uid="{00000000-0005-0000-0000-0000670A0000}"/>
    <cellStyle name="Normal 2 3 3 3 3 2" xfId="2054" xr:uid="{00000000-0005-0000-0000-0000680A0000}"/>
    <cellStyle name="Normal 2 3 3 3 3 3" xfId="3091" xr:uid="{00000000-0005-0000-0000-0000690A0000}"/>
    <cellStyle name="Normal 2 3 3 3 3 4" xfId="4135" xr:uid="{00000000-0005-0000-0000-00006A0A0000}"/>
    <cellStyle name="Normal 2 3 3 3 4" xfId="1364" xr:uid="{00000000-0005-0000-0000-00006B0A0000}"/>
    <cellStyle name="Normal 2 3 3 3 5" xfId="2401" xr:uid="{00000000-0005-0000-0000-00006C0A0000}"/>
    <cellStyle name="Normal 2 3 3 3 6" xfId="3447" xr:uid="{00000000-0005-0000-0000-00006D0A0000}"/>
    <cellStyle name="Normal 2 3 3 4" xfId="471" xr:uid="{00000000-0005-0000-0000-00006E0A0000}"/>
    <cellStyle name="Normal 2 3 3 4 2" xfId="1536" xr:uid="{00000000-0005-0000-0000-00006F0A0000}"/>
    <cellStyle name="Normal 2 3 3 4 3" xfId="2573" xr:uid="{00000000-0005-0000-0000-0000700A0000}"/>
    <cellStyle name="Normal 2 3 3 4 4" xfId="3619" xr:uid="{00000000-0005-0000-0000-0000710A0000}"/>
    <cellStyle name="Normal 2 3 3 5" xfId="831" xr:uid="{00000000-0005-0000-0000-0000720A0000}"/>
    <cellStyle name="Normal 2 3 3 5 2" xfId="1885" xr:uid="{00000000-0005-0000-0000-0000730A0000}"/>
    <cellStyle name="Normal 2 3 3 5 3" xfId="2922" xr:uid="{00000000-0005-0000-0000-0000740A0000}"/>
    <cellStyle name="Normal 2 3 3 5 4" xfId="3966" xr:uid="{00000000-0005-0000-0000-0000750A0000}"/>
    <cellStyle name="Normal 2 3 3 6" xfId="1195" xr:uid="{00000000-0005-0000-0000-0000760A0000}"/>
    <cellStyle name="Normal 2 3 3 7" xfId="2232" xr:uid="{00000000-0005-0000-0000-0000770A0000}"/>
    <cellStyle name="Normal 2 3 3 8" xfId="3279" xr:uid="{00000000-0005-0000-0000-0000780A0000}"/>
    <cellStyle name="Normal 2 3 4" xfId="149" xr:uid="{00000000-0005-0000-0000-0000790A0000}"/>
    <cellStyle name="Normal 2 3 4 2" xfId="327" xr:uid="{00000000-0005-0000-0000-00007A0A0000}"/>
    <cellStyle name="Normal 2 3 4 2 2" xfId="669" xr:uid="{00000000-0005-0000-0000-00007B0A0000}"/>
    <cellStyle name="Normal 2 3 4 2 2 2" xfId="1734" xr:uid="{00000000-0005-0000-0000-00007C0A0000}"/>
    <cellStyle name="Normal 2 3 4 2 2 3" xfId="2771" xr:uid="{00000000-0005-0000-0000-00007D0A0000}"/>
    <cellStyle name="Normal 2 3 4 2 2 4" xfId="3817" xr:uid="{00000000-0005-0000-0000-00007E0A0000}"/>
    <cellStyle name="Normal 2 3 4 2 3" xfId="1029" xr:uid="{00000000-0005-0000-0000-00007F0A0000}"/>
    <cellStyle name="Normal 2 3 4 2 3 2" xfId="2083" xr:uid="{00000000-0005-0000-0000-0000800A0000}"/>
    <cellStyle name="Normal 2 3 4 2 3 3" xfId="3120" xr:uid="{00000000-0005-0000-0000-0000810A0000}"/>
    <cellStyle name="Normal 2 3 4 2 3 4" xfId="4164" xr:uid="{00000000-0005-0000-0000-0000820A0000}"/>
    <cellStyle name="Normal 2 3 4 2 4" xfId="1393" xr:uid="{00000000-0005-0000-0000-0000830A0000}"/>
    <cellStyle name="Normal 2 3 4 2 5" xfId="2430" xr:uid="{00000000-0005-0000-0000-0000840A0000}"/>
    <cellStyle name="Normal 2 3 4 2 6" xfId="3476" xr:uid="{00000000-0005-0000-0000-0000850A0000}"/>
    <cellStyle name="Normal 2 3 4 3" xfId="499" xr:uid="{00000000-0005-0000-0000-0000860A0000}"/>
    <cellStyle name="Normal 2 3 4 3 2" xfId="1564" xr:uid="{00000000-0005-0000-0000-0000870A0000}"/>
    <cellStyle name="Normal 2 3 4 3 3" xfId="2601" xr:uid="{00000000-0005-0000-0000-0000880A0000}"/>
    <cellStyle name="Normal 2 3 4 3 4" xfId="3647" xr:uid="{00000000-0005-0000-0000-0000890A0000}"/>
    <cellStyle name="Normal 2 3 4 4" xfId="859" xr:uid="{00000000-0005-0000-0000-00008A0A0000}"/>
    <cellStyle name="Normal 2 3 4 4 2" xfId="1913" xr:uid="{00000000-0005-0000-0000-00008B0A0000}"/>
    <cellStyle name="Normal 2 3 4 4 3" xfId="2950" xr:uid="{00000000-0005-0000-0000-00008C0A0000}"/>
    <cellStyle name="Normal 2 3 4 4 4" xfId="3994" xr:uid="{00000000-0005-0000-0000-00008D0A0000}"/>
    <cellStyle name="Normal 2 3 4 5" xfId="1223" xr:uid="{00000000-0005-0000-0000-00008E0A0000}"/>
    <cellStyle name="Normal 2 3 4 6" xfId="2260" xr:uid="{00000000-0005-0000-0000-00008F0A0000}"/>
    <cellStyle name="Normal 2 3 4 7" xfId="3307" xr:uid="{00000000-0005-0000-0000-0000900A0000}"/>
    <cellStyle name="Normal 2 3 5" xfId="242" xr:uid="{00000000-0005-0000-0000-0000910A0000}"/>
    <cellStyle name="Normal 2 3 5 2" xfId="584" xr:uid="{00000000-0005-0000-0000-0000920A0000}"/>
    <cellStyle name="Normal 2 3 5 2 2" xfId="1649" xr:uid="{00000000-0005-0000-0000-0000930A0000}"/>
    <cellStyle name="Normal 2 3 5 2 3" xfId="2686" xr:uid="{00000000-0005-0000-0000-0000940A0000}"/>
    <cellStyle name="Normal 2 3 5 2 4" xfId="3732" xr:uid="{00000000-0005-0000-0000-0000950A0000}"/>
    <cellStyle name="Normal 2 3 5 3" xfId="944" xr:uid="{00000000-0005-0000-0000-0000960A0000}"/>
    <cellStyle name="Normal 2 3 5 3 2" xfId="1998" xr:uid="{00000000-0005-0000-0000-0000970A0000}"/>
    <cellStyle name="Normal 2 3 5 3 3" xfId="3035" xr:uid="{00000000-0005-0000-0000-0000980A0000}"/>
    <cellStyle name="Normal 2 3 5 3 4" xfId="4079" xr:uid="{00000000-0005-0000-0000-0000990A0000}"/>
    <cellStyle name="Normal 2 3 5 4" xfId="1308" xr:uid="{00000000-0005-0000-0000-00009A0A0000}"/>
    <cellStyle name="Normal 2 3 5 5" xfId="2345" xr:uid="{00000000-0005-0000-0000-00009B0A0000}"/>
    <cellStyle name="Normal 2 3 5 6" xfId="3391" xr:uid="{00000000-0005-0000-0000-00009C0A0000}"/>
    <cellStyle name="Normal 2 3 6" xfId="416" xr:uid="{00000000-0005-0000-0000-00009D0A0000}"/>
    <cellStyle name="Normal 2 3 6 2" xfId="1482" xr:uid="{00000000-0005-0000-0000-00009E0A0000}"/>
    <cellStyle name="Normal 2 3 6 3" xfId="2519" xr:uid="{00000000-0005-0000-0000-00009F0A0000}"/>
    <cellStyle name="Normal 2 3 6 4" xfId="3565" xr:uid="{00000000-0005-0000-0000-0000A00A0000}"/>
    <cellStyle name="Normal 2 3 7" xfId="777" xr:uid="{00000000-0005-0000-0000-0000A10A0000}"/>
    <cellStyle name="Normal 2 3 7 2" xfId="1831" xr:uid="{00000000-0005-0000-0000-0000A20A0000}"/>
    <cellStyle name="Normal 2 3 7 3" xfId="2868" xr:uid="{00000000-0005-0000-0000-0000A30A0000}"/>
    <cellStyle name="Normal 2 3 7 4" xfId="3912" xr:uid="{00000000-0005-0000-0000-0000A40A0000}"/>
    <cellStyle name="Normal 2 3 8" xfId="1141" xr:uid="{00000000-0005-0000-0000-0000A50A0000}"/>
    <cellStyle name="Normal 2 3 9" xfId="2178" xr:uid="{00000000-0005-0000-0000-0000A60A0000}"/>
    <cellStyle name="Normal 2 4" xfId="50" xr:uid="{00000000-0005-0000-0000-0000A70A0000}"/>
    <cellStyle name="Normal 2 4 2" xfId="100" xr:uid="{00000000-0005-0000-0000-0000A80A0000}"/>
    <cellStyle name="Normal 2 4 2 2" xfId="190" xr:uid="{00000000-0005-0000-0000-0000A90A0000}"/>
    <cellStyle name="Normal 2 4 2 2 2" xfId="368" xr:uid="{00000000-0005-0000-0000-0000AA0A0000}"/>
    <cellStyle name="Normal 2 4 2 2 2 2" xfId="710" xr:uid="{00000000-0005-0000-0000-0000AB0A0000}"/>
    <cellStyle name="Normal 2 4 2 2 2 2 2" xfId="1775" xr:uid="{00000000-0005-0000-0000-0000AC0A0000}"/>
    <cellStyle name="Normal 2 4 2 2 2 2 3" xfId="2812" xr:uid="{00000000-0005-0000-0000-0000AD0A0000}"/>
    <cellStyle name="Normal 2 4 2 2 2 2 4" xfId="3858" xr:uid="{00000000-0005-0000-0000-0000AE0A0000}"/>
    <cellStyle name="Normal 2 4 2 2 2 3" xfId="1070" xr:uid="{00000000-0005-0000-0000-0000AF0A0000}"/>
    <cellStyle name="Normal 2 4 2 2 2 3 2" xfId="2124" xr:uid="{00000000-0005-0000-0000-0000B00A0000}"/>
    <cellStyle name="Normal 2 4 2 2 2 3 3" xfId="3161" xr:uid="{00000000-0005-0000-0000-0000B10A0000}"/>
    <cellStyle name="Normal 2 4 2 2 2 3 4" xfId="4205" xr:uid="{00000000-0005-0000-0000-0000B20A0000}"/>
    <cellStyle name="Normal 2 4 2 2 2 4" xfId="1434" xr:uid="{00000000-0005-0000-0000-0000B30A0000}"/>
    <cellStyle name="Normal 2 4 2 2 2 5" xfId="2471" xr:uid="{00000000-0005-0000-0000-0000B40A0000}"/>
    <cellStyle name="Normal 2 4 2 2 2 6" xfId="3517" xr:uid="{00000000-0005-0000-0000-0000B50A0000}"/>
    <cellStyle name="Normal 2 4 2 2 3" xfId="540" xr:uid="{00000000-0005-0000-0000-0000B60A0000}"/>
    <cellStyle name="Normal 2 4 2 2 3 2" xfId="1605" xr:uid="{00000000-0005-0000-0000-0000B70A0000}"/>
    <cellStyle name="Normal 2 4 2 2 3 3" xfId="2642" xr:uid="{00000000-0005-0000-0000-0000B80A0000}"/>
    <cellStyle name="Normal 2 4 2 2 3 4" xfId="3688" xr:uid="{00000000-0005-0000-0000-0000B90A0000}"/>
    <cellStyle name="Normal 2 4 2 2 4" xfId="900" xr:uid="{00000000-0005-0000-0000-0000BA0A0000}"/>
    <cellStyle name="Normal 2 4 2 2 4 2" xfId="1954" xr:uid="{00000000-0005-0000-0000-0000BB0A0000}"/>
    <cellStyle name="Normal 2 4 2 2 4 3" xfId="2991" xr:uid="{00000000-0005-0000-0000-0000BC0A0000}"/>
    <cellStyle name="Normal 2 4 2 2 4 4" xfId="4035" xr:uid="{00000000-0005-0000-0000-0000BD0A0000}"/>
    <cellStyle name="Normal 2 4 2 2 5" xfId="1264" xr:uid="{00000000-0005-0000-0000-0000BE0A0000}"/>
    <cellStyle name="Normal 2 4 2 2 6" xfId="2301" xr:uid="{00000000-0005-0000-0000-0000BF0A0000}"/>
    <cellStyle name="Normal 2 4 2 2 7" xfId="3347" xr:uid="{00000000-0005-0000-0000-0000C00A0000}"/>
    <cellStyle name="Normal 2 4 2 3" xfId="285" xr:uid="{00000000-0005-0000-0000-0000C10A0000}"/>
    <cellStyle name="Normal 2 4 2 3 2" xfId="627" xr:uid="{00000000-0005-0000-0000-0000C20A0000}"/>
    <cellStyle name="Normal 2 4 2 3 2 2" xfId="1692" xr:uid="{00000000-0005-0000-0000-0000C30A0000}"/>
    <cellStyle name="Normal 2 4 2 3 2 3" xfId="2729" xr:uid="{00000000-0005-0000-0000-0000C40A0000}"/>
    <cellStyle name="Normal 2 4 2 3 2 4" xfId="3775" xr:uid="{00000000-0005-0000-0000-0000C50A0000}"/>
    <cellStyle name="Normal 2 4 2 3 3" xfId="987" xr:uid="{00000000-0005-0000-0000-0000C60A0000}"/>
    <cellStyle name="Normal 2 4 2 3 3 2" xfId="2041" xr:uid="{00000000-0005-0000-0000-0000C70A0000}"/>
    <cellStyle name="Normal 2 4 2 3 3 3" xfId="3078" xr:uid="{00000000-0005-0000-0000-0000C80A0000}"/>
    <cellStyle name="Normal 2 4 2 3 3 4" xfId="4122" xr:uid="{00000000-0005-0000-0000-0000C90A0000}"/>
    <cellStyle name="Normal 2 4 2 3 4" xfId="1351" xr:uid="{00000000-0005-0000-0000-0000CA0A0000}"/>
    <cellStyle name="Normal 2 4 2 3 5" xfId="2388" xr:uid="{00000000-0005-0000-0000-0000CB0A0000}"/>
    <cellStyle name="Normal 2 4 2 3 6" xfId="3434" xr:uid="{00000000-0005-0000-0000-0000CC0A0000}"/>
    <cellStyle name="Normal 2 4 2 4" xfId="457" xr:uid="{00000000-0005-0000-0000-0000CD0A0000}"/>
    <cellStyle name="Normal 2 4 2 4 2" xfId="1523" xr:uid="{00000000-0005-0000-0000-0000CE0A0000}"/>
    <cellStyle name="Normal 2 4 2 4 3" xfId="2560" xr:uid="{00000000-0005-0000-0000-0000CF0A0000}"/>
    <cellStyle name="Normal 2 4 2 4 4" xfId="3606" xr:uid="{00000000-0005-0000-0000-0000D00A0000}"/>
    <cellStyle name="Normal 2 4 2 5" xfId="818" xr:uid="{00000000-0005-0000-0000-0000D10A0000}"/>
    <cellStyle name="Normal 2 4 2 5 2" xfId="1872" xr:uid="{00000000-0005-0000-0000-0000D20A0000}"/>
    <cellStyle name="Normal 2 4 2 5 3" xfId="2909" xr:uid="{00000000-0005-0000-0000-0000D30A0000}"/>
    <cellStyle name="Normal 2 4 2 5 4" xfId="3953" xr:uid="{00000000-0005-0000-0000-0000D40A0000}"/>
    <cellStyle name="Normal 2 4 2 6" xfId="1182" xr:uid="{00000000-0005-0000-0000-0000D50A0000}"/>
    <cellStyle name="Normal 2 4 2 7" xfId="2219" xr:uid="{00000000-0005-0000-0000-0000D60A0000}"/>
    <cellStyle name="Normal 2 4 2 8" xfId="3266" xr:uid="{00000000-0005-0000-0000-0000D70A0000}"/>
    <cellStyle name="Normal 2 4 3" xfId="760" xr:uid="{00000000-0005-0000-0000-0000D80A0000}"/>
    <cellStyle name="Normal 2 5" xfId="761" xr:uid="{00000000-0005-0000-0000-0000D90A0000}"/>
    <cellStyle name="Normal 2 5 2" xfId="1821" xr:uid="{00000000-0005-0000-0000-0000DA0A0000}"/>
    <cellStyle name="Normal 2 5 3" xfId="2858" xr:uid="{00000000-0005-0000-0000-0000DB0A0000}"/>
    <cellStyle name="Normal 2 5 4" xfId="3222" xr:uid="{00000000-0005-0000-0000-0000DC0A0000}"/>
    <cellStyle name="Normal 20" xfId="101" xr:uid="{00000000-0005-0000-0000-0000DD0A0000}"/>
    <cellStyle name="Normal 21" xfId="102" xr:uid="{00000000-0005-0000-0000-0000DE0A0000}"/>
    <cellStyle name="Normal 21 2" xfId="458" xr:uid="{00000000-0005-0000-0000-0000DF0A0000}"/>
    <cellStyle name="Normal 21 3" xfId="3216" xr:uid="{00000000-0005-0000-0000-0000E00A0000}"/>
    <cellStyle name="Normal 22" xfId="103" xr:uid="{00000000-0005-0000-0000-0000E10A0000}"/>
    <cellStyle name="Normal 22 2" xfId="191" xr:uid="{00000000-0005-0000-0000-0000E20A0000}"/>
    <cellStyle name="Normal 22 2 2" xfId="369" xr:uid="{00000000-0005-0000-0000-0000E30A0000}"/>
    <cellStyle name="Normal 22 2 2 2" xfId="711" xr:uid="{00000000-0005-0000-0000-0000E40A0000}"/>
    <cellStyle name="Normal 22 2 2 2 2" xfId="1776" xr:uid="{00000000-0005-0000-0000-0000E50A0000}"/>
    <cellStyle name="Normal 22 2 2 2 3" xfId="2813" xr:uid="{00000000-0005-0000-0000-0000E60A0000}"/>
    <cellStyle name="Normal 22 2 2 2 4" xfId="3859" xr:uid="{00000000-0005-0000-0000-0000E70A0000}"/>
    <cellStyle name="Normal 22 2 2 3" xfId="1071" xr:uid="{00000000-0005-0000-0000-0000E80A0000}"/>
    <cellStyle name="Normal 22 2 2 3 2" xfId="2125" xr:uid="{00000000-0005-0000-0000-0000E90A0000}"/>
    <cellStyle name="Normal 22 2 2 3 3" xfId="3162" xr:uid="{00000000-0005-0000-0000-0000EA0A0000}"/>
    <cellStyle name="Normal 22 2 2 3 4" xfId="4206" xr:uid="{00000000-0005-0000-0000-0000EB0A0000}"/>
    <cellStyle name="Normal 22 2 2 4" xfId="1435" xr:uid="{00000000-0005-0000-0000-0000EC0A0000}"/>
    <cellStyle name="Normal 22 2 2 5" xfId="2472" xr:uid="{00000000-0005-0000-0000-0000ED0A0000}"/>
    <cellStyle name="Normal 22 2 2 6" xfId="3518" xr:uid="{00000000-0005-0000-0000-0000EE0A0000}"/>
    <cellStyle name="Normal 22 2 3" xfId="541" xr:uid="{00000000-0005-0000-0000-0000EF0A0000}"/>
    <cellStyle name="Normal 22 2 3 2" xfId="1606" xr:uid="{00000000-0005-0000-0000-0000F00A0000}"/>
    <cellStyle name="Normal 22 2 3 3" xfId="2643" xr:uid="{00000000-0005-0000-0000-0000F10A0000}"/>
    <cellStyle name="Normal 22 2 3 4" xfId="3689" xr:uid="{00000000-0005-0000-0000-0000F20A0000}"/>
    <cellStyle name="Normal 22 2 4" xfId="901" xr:uid="{00000000-0005-0000-0000-0000F30A0000}"/>
    <cellStyle name="Normal 22 2 4 2" xfId="1955" xr:uid="{00000000-0005-0000-0000-0000F40A0000}"/>
    <cellStyle name="Normal 22 2 4 3" xfId="2992" xr:uid="{00000000-0005-0000-0000-0000F50A0000}"/>
    <cellStyle name="Normal 22 2 4 4" xfId="4036" xr:uid="{00000000-0005-0000-0000-0000F60A0000}"/>
    <cellStyle name="Normal 22 2 5" xfId="1265" xr:uid="{00000000-0005-0000-0000-0000F70A0000}"/>
    <cellStyle name="Normal 22 2 6" xfId="2302" xr:uid="{00000000-0005-0000-0000-0000F80A0000}"/>
    <cellStyle name="Normal 22 2 7" xfId="3348" xr:uid="{00000000-0005-0000-0000-0000F90A0000}"/>
    <cellStyle name="Normal 22 3" xfId="286" xr:uid="{00000000-0005-0000-0000-0000FA0A0000}"/>
    <cellStyle name="Normal 22 3 2" xfId="628" xr:uid="{00000000-0005-0000-0000-0000FB0A0000}"/>
    <cellStyle name="Normal 22 3 2 2" xfId="1693" xr:uid="{00000000-0005-0000-0000-0000FC0A0000}"/>
    <cellStyle name="Normal 22 3 2 3" xfId="2730" xr:uid="{00000000-0005-0000-0000-0000FD0A0000}"/>
    <cellStyle name="Normal 22 3 2 4" xfId="3776" xr:uid="{00000000-0005-0000-0000-0000FE0A0000}"/>
    <cellStyle name="Normal 22 3 3" xfId="988" xr:uid="{00000000-0005-0000-0000-0000FF0A0000}"/>
    <cellStyle name="Normal 22 3 3 2" xfId="2042" xr:uid="{00000000-0005-0000-0000-0000000B0000}"/>
    <cellStyle name="Normal 22 3 3 3" xfId="3079" xr:uid="{00000000-0005-0000-0000-0000010B0000}"/>
    <cellStyle name="Normal 22 3 3 4" xfId="4123" xr:uid="{00000000-0005-0000-0000-0000020B0000}"/>
    <cellStyle name="Normal 22 3 4" xfId="1352" xr:uid="{00000000-0005-0000-0000-0000030B0000}"/>
    <cellStyle name="Normal 22 3 5" xfId="2389" xr:uid="{00000000-0005-0000-0000-0000040B0000}"/>
    <cellStyle name="Normal 22 3 6" xfId="3435" xr:uid="{00000000-0005-0000-0000-0000050B0000}"/>
    <cellStyle name="Normal 22 4" xfId="459" xr:uid="{00000000-0005-0000-0000-0000060B0000}"/>
    <cellStyle name="Normal 22 4 2" xfId="1524" xr:uid="{00000000-0005-0000-0000-0000070B0000}"/>
    <cellStyle name="Normal 22 4 3" xfId="2561" xr:uid="{00000000-0005-0000-0000-0000080B0000}"/>
    <cellStyle name="Normal 22 4 4" xfId="3607" xr:uid="{00000000-0005-0000-0000-0000090B0000}"/>
    <cellStyle name="Normal 22 5" xfId="819" xr:uid="{00000000-0005-0000-0000-00000A0B0000}"/>
    <cellStyle name="Normal 22 5 2" xfId="1873" xr:uid="{00000000-0005-0000-0000-00000B0B0000}"/>
    <cellStyle name="Normal 22 5 3" xfId="2910" xr:uid="{00000000-0005-0000-0000-00000C0B0000}"/>
    <cellStyle name="Normal 22 5 4" xfId="3954" xr:uid="{00000000-0005-0000-0000-00000D0B0000}"/>
    <cellStyle name="Normal 22 6" xfId="1183" xr:uid="{00000000-0005-0000-0000-00000E0B0000}"/>
    <cellStyle name="Normal 22 7" xfId="2220" xr:uid="{00000000-0005-0000-0000-00000F0B0000}"/>
    <cellStyle name="Normal 22 8" xfId="3267" xr:uid="{00000000-0005-0000-0000-0000100B0000}"/>
    <cellStyle name="Normal 23" xfId="141" xr:uid="{00000000-0005-0000-0000-0000110B0000}"/>
    <cellStyle name="Normal 23 2" xfId="3217" xr:uid="{00000000-0005-0000-0000-0000120B0000}"/>
    <cellStyle name="Normal 24" xfId="226" xr:uid="{00000000-0005-0000-0000-0000130B0000}"/>
    <cellStyle name="Normal 24 2" xfId="3218" xr:uid="{00000000-0005-0000-0000-0000140B0000}"/>
    <cellStyle name="Normal 25" xfId="229" xr:uid="{00000000-0005-0000-0000-0000150B0000}"/>
    <cellStyle name="Normal 25 2" xfId="3219" xr:uid="{00000000-0005-0000-0000-0000160B0000}"/>
    <cellStyle name="Normal 26" xfId="140" xr:uid="{00000000-0005-0000-0000-0000170B0000}"/>
    <cellStyle name="Normal 26 2" xfId="321" xr:uid="{00000000-0005-0000-0000-0000180B0000}"/>
    <cellStyle name="Normal 26 2 2" xfId="663" xr:uid="{00000000-0005-0000-0000-0000190B0000}"/>
    <cellStyle name="Normal 26 2 2 2" xfId="1728" xr:uid="{00000000-0005-0000-0000-00001A0B0000}"/>
    <cellStyle name="Normal 26 2 2 3" xfId="2765" xr:uid="{00000000-0005-0000-0000-00001B0B0000}"/>
    <cellStyle name="Normal 26 2 2 4" xfId="3811" xr:uid="{00000000-0005-0000-0000-00001C0B0000}"/>
    <cellStyle name="Normal 26 2 3" xfId="1023" xr:uid="{00000000-0005-0000-0000-00001D0B0000}"/>
    <cellStyle name="Normal 26 2 3 2" xfId="2077" xr:uid="{00000000-0005-0000-0000-00001E0B0000}"/>
    <cellStyle name="Normal 26 2 3 3" xfId="3114" xr:uid="{00000000-0005-0000-0000-00001F0B0000}"/>
    <cellStyle name="Normal 26 2 3 4" xfId="4158" xr:uid="{00000000-0005-0000-0000-0000200B0000}"/>
    <cellStyle name="Normal 26 2 4" xfId="1387" xr:uid="{00000000-0005-0000-0000-0000210B0000}"/>
    <cellStyle name="Normal 26 2 5" xfId="2424" xr:uid="{00000000-0005-0000-0000-0000220B0000}"/>
    <cellStyle name="Normal 26 2 6" xfId="3470" xr:uid="{00000000-0005-0000-0000-0000230B0000}"/>
    <cellStyle name="Normal 26 3" xfId="494" xr:uid="{00000000-0005-0000-0000-0000240B0000}"/>
    <cellStyle name="Normal 26 3 2" xfId="1559" xr:uid="{00000000-0005-0000-0000-0000250B0000}"/>
    <cellStyle name="Normal 26 3 3" xfId="2596" xr:uid="{00000000-0005-0000-0000-0000260B0000}"/>
    <cellStyle name="Normal 26 3 4" xfId="3642" xr:uid="{00000000-0005-0000-0000-0000270B0000}"/>
    <cellStyle name="Normal 26 4" xfId="854" xr:uid="{00000000-0005-0000-0000-0000280B0000}"/>
    <cellStyle name="Normal 26 4 2" xfId="1908" xr:uid="{00000000-0005-0000-0000-0000290B0000}"/>
    <cellStyle name="Normal 26 4 3" xfId="2945" xr:uid="{00000000-0005-0000-0000-00002A0B0000}"/>
    <cellStyle name="Normal 26 4 4" xfId="3989" xr:uid="{00000000-0005-0000-0000-00002B0B0000}"/>
    <cellStyle name="Normal 26 5" xfId="1218" xr:uid="{00000000-0005-0000-0000-00002C0B0000}"/>
    <cellStyle name="Normal 26 6" xfId="2255" xr:uid="{00000000-0005-0000-0000-00002D0B0000}"/>
    <cellStyle name="Normal 26 7" xfId="3302" xr:uid="{00000000-0005-0000-0000-00002E0B0000}"/>
    <cellStyle name="Normal 27" xfId="148" xr:uid="{00000000-0005-0000-0000-00002F0B0000}"/>
    <cellStyle name="Normal 27 2" xfId="326" xr:uid="{00000000-0005-0000-0000-0000300B0000}"/>
    <cellStyle name="Normal 27 2 2" xfId="668" xr:uid="{00000000-0005-0000-0000-0000310B0000}"/>
    <cellStyle name="Normal 27 2 2 2" xfId="1733" xr:uid="{00000000-0005-0000-0000-0000320B0000}"/>
    <cellStyle name="Normal 27 2 2 3" xfId="2770" xr:uid="{00000000-0005-0000-0000-0000330B0000}"/>
    <cellStyle name="Normal 27 2 2 4" xfId="3816" xr:uid="{00000000-0005-0000-0000-0000340B0000}"/>
    <cellStyle name="Normal 27 2 3" xfId="1028" xr:uid="{00000000-0005-0000-0000-0000350B0000}"/>
    <cellStyle name="Normal 27 2 3 2" xfId="2082" xr:uid="{00000000-0005-0000-0000-0000360B0000}"/>
    <cellStyle name="Normal 27 2 3 3" xfId="3119" xr:uid="{00000000-0005-0000-0000-0000370B0000}"/>
    <cellStyle name="Normal 27 2 3 4" xfId="4163" xr:uid="{00000000-0005-0000-0000-0000380B0000}"/>
    <cellStyle name="Normal 27 2 4" xfId="1392" xr:uid="{00000000-0005-0000-0000-0000390B0000}"/>
    <cellStyle name="Normal 27 2 5" xfId="2429" xr:uid="{00000000-0005-0000-0000-00003A0B0000}"/>
    <cellStyle name="Normal 27 2 6" xfId="3475" xr:uid="{00000000-0005-0000-0000-00003B0B0000}"/>
    <cellStyle name="Normal 27 2 7" xfId="4261" xr:uid="{00000000-0005-0000-0000-00003C0B0000}"/>
    <cellStyle name="Normal 27 3" xfId="498" xr:uid="{00000000-0005-0000-0000-00003D0B0000}"/>
    <cellStyle name="Normal 27 3 2" xfId="1563" xr:uid="{00000000-0005-0000-0000-00003E0B0000}"/>
    <cellStyle name="Normal 27 3 3" xfId="2600" xr:uid="{00000000-0005-0000-0000-00003F0B0000}"/>
    <cellStyle name="Normal 27 3 4" xfId="3646" xr:uid="{00000000-0005-0000-0000-0000400B0000}"/>
    <cellStyle name="Normal 27 4" xfId="858" xr:uid="{00000000-0005-0000-0000-0000410B0000}"/>
    <cellStyle name="Normal 27 4 2" xfId="1912" xr:uid="{00000000-0005-0000-0000-0000420B0000}"/>
    <cellStyle name="Normal 27 4 3" xfId="2949" xr:uid="{00000000-0005-0000-0000-0000430B0000}"/>
    <cellStyle name="Normal 27 4 4" xfId="3993" xr:uid="{00000000-0005-0000-0000-0000440B0000}"/>
    <cellStyle name="Normal 27 5" xfId="1222" xr:uid="{00000000-0005-0000-0000-0000450B0000}"/>
    <cellStyle name="Normal 27 6" xfId="2259" xr:uid="{00000000-0005-0000-0000-0000460B0000}"/>
    <cellStyle name="Normal 27 7" xfId="3306" xr:uid="{00000000-0005-0000-0000-0000470B0000}"/>
    <cellStyle name="Normal 28" xfId="231" xr:uid="{00000000-0005-0000-0000-0000480B0000}"/>
    <cellStyle name="Normal 28 2" xfId="3220" xr:uid="{00000000-0005-0000-0000-0000490B0000}"/>
    <cellStyle name="Normal 29" xfId="230" xr:uid="{00000000-0005-0000-0000-00004A0B0000}"/>
    <cellStyle name="Normal 29 2" xfId="576" xr:uid="{00000000-0005-0000-0000-00004B0B0000}"/>
    <cellStyle name="Normal 29 2 2" xfId="1641" xr:uid="{00000000-0005-0000-0000-00004C0B0000}"/>
    <cellStyle name="Normal 29 2 3" xfId="2678" xr:uid="{00000000-0005-0000-0000-00004D0B0000}"/>
    <cellStyle name="Normal 29 2 4" xfId="3724" xr:uid="{00000000-0005-0000-0000-00004E0B0000}"/>
    <cellStyle name="Normal 29 3" xfId="936" xr:uid="{00000000-0005-0000-0000-00004F0B0000}"/>
    <cellStyle name="Normal 29 3 2" xfId="1990" xr:uid="{00000000-0005-0000-0000-0000500B0000}"/>
    <cellStyle name="Normal 29 3 3" xfId="3027" xr:uid="{00000000-0005-0000-0000-0000510B0000}"/>
    <cellStyle name="Normal 29 3 4" xfId="4071" xr:uid="{00000000-0005-0000-0000-0000520B0000}"/>
    <cellStyle name="Normal 29 4" xfId="1300" xr:uid="{00000000-0005-0000-0000-0000530B0000}"/>
    <cellStyle name="Normal 29 5" xfId="2337" xr:uid="{00000000-0005-0000-0000-0000540B0000}"/>
    <cellStyle name="Normal 29 6" xfId="3383" xr:uid="{00000000-0005-0000-0000-0000550B0000}"/>
    <cellStyle name="Normal 3" xfId="6" xr:uid="{00000000-0005-0000-0000-0000560B0000}"/>
    <cellStyle name="Normal 3 10" xfId="2176" xr:uid="{00000000-0005-0000-0000-0000570B0000}"/>
    <cellStyle name="Normal 3 11" xfId="3227" xr:uid="{00000000-0005-0000-0000-0000580B0000}"/>
    <cellStyle name="Normal 3 2" xfId="25" xr:uid="{00000000-0005-0000-0000-0000590B0000}"/>
    <cellStyle name="Normal 3 2 2" xfId="26" xr:uid="{00000000-0005-0000-0000-00005A0B0000}"/>
    <cellStyle name="Normal 3 2 2 2" xfId="67" xr:uid="{00000000-0005-0000-0000-00005B0B0000}"/>
    <cellStyle name="Normal 3 3" xfId="68" xr:uid="{00000000-0005-0000-0000-00005C0B0000}"/>
    <cellStyle name="Normal 3 3 10" xfId="3245" xr:uid="{00000000-0005-0000-0000-00005D0B0000}"/>
    <cellStyle name="Normal 3 3 2" xfId="104" xr:uid="{00000000-0005-0000-0000-00005E0B0000}"/>
    <cellStyle name="Normal 3 3 2 2" xfId="192" xr:uid="{00000000-0005-0000-0000-00005F0B0000}"/>
    <cellStyle name="Normal 3 3 2 2 2" xfId="370" xr:uid="{00000000-0005-0000-0000-0000600B0000}"/>
    <cellStyle name="Normal 3 3 2 2 2 2" xfId="712" xr:uid="{00000000-0005-0000-0000-0000610B0000}"/>
    <cellStyle name="Normal 3 3 2 2 2 2 2" xfId="1777" xr:uid="{00000000-0005-0000-0000-0000620B0000}"/>
    <cellStyle name="Normal 3 3 2 2 2 2 3" xfId="2814" xr:uid="{00000000-0005-0000-0000-0000630B0000}"/>
    <cellStyle name="Normal 3 3 2 2 2 2 4" xfId="3860" xr:uid="{00000000-0005-0000-0000-0000640B0000}"/>
    <cellStyle name="Normal 3 3 2 2 2 3" xfId="1072" xr:uid="{00000000-0005-0000-0000-0000650B0000}"/>
    <cellStyle name="Normal 3 3 2 2 2 3 2" xfId="2126" xr:uid="{00000000-0005-0000-0000-0000660B0000}"/>
    <cellStyle name="Normal 3 3 2 2 2 3 3" xfId="3163" xr:uid="{00000000-0005-0000-0000-0000670B0000}"/>
    <cellStyle name="Normal 3 3 2 2 2 3 4" xfId="4207" xr:uid="{00000000-0005-0000-0000-0000680B0000}"/>
    <cellStyle name="Normal 3 3 2 2 2 4" xfId="1436" xr:uid="{00000000-0005-0000-0000-0000690B0000}"/>
    <cellStyle name="Normal 3 3 2 2 2 5" xfId="2473" xr:uid="{00000000-0005-0000-0000-00006A0B0000}"/>
    <cellStyle name="Normal 3 3 2 2 2 6" xfId="3519" xr:uid="{00000000-0005-0000-0000-00006B0B0000}"/>
    <cellStyle name="Normal 3 3 2 2 3" xfId="542" xr:uid="{00000000-0005-0000-0000-00006C0B0000}"/>
    <cellStyle name="Normal 3 3 2 2 3 2" xfId="1607" xr:uid="{00000000-0005-0000-0000-00006D0B0000}"/>
    <cellStyle name="Normal 3 3 2 2 3 3" xfId="2644" xr:uid="{00000000-0005-0000-0000-00006E0B0000}"/>
    <cellStyle name="Normal 3 3 2 2 3 4" xfId="3690" xr:uid="{00000000-0005-0000-0000-00006F0B0000}"/>
    <cellStyle name="Normal 3 3 2 2 4" xfId="902" xr:uid="{00000000-0005-0000-0000-0000700B0000}"/>
    <cellStyle name="Normal 3 3 2 2 4 2" xfId="1956" xr:uid="{00000000-0005-0000-0000-0000710B0000}"/>
    <cellStyle name="Normal 3 3 2 2 4 3" xfId="2993" xr:uid="{00000000-0005-0000-0000-0000720B0000}"/>
    <cellStyle name="Normal 3 3 2 2 4 4" xfId="4037" xr:uid="{00000000-0005-0000-0000-0000730B0000}"/>
    <cellStyle name="Normal 3 3 2 2 5" xfId="1266" xr:uid="{00000000-0005-0000-0000-0000740B0000}"/>
    <cellStyle name="Normal 3 3 2 2 6" xfId="2303" xr:uid="{00000000-0005-0000-0000-0000750B0000}"/>
    <cellStyle name="Normal 3 3 2 2 7" xfId="3349" xr:uid="{00000000-0005-0000-0000-0000760B0000}"/>
    <cellStyle name="Normal 3 3 2 3" xfId="287" xr:uid="{00000000-0005-0000-0000-0000770B0000}"/>
    <cellStyle name="Normal 3 3 2 3 2" xfId="629" xr:uid="{00000000-0005-0000-0000-0000780B0000}"/>
    <cellStyle name="Normal 3 3 2 3 2 2" xfId="1694" xr:uid="{00000000-0005-0000-0000-0000790B0000}"/>
    <cellStyle name="Normal 3 3 2 3 2 3" xfId="2731" xr:uid="{00000000-0005-0000-0000-00007A0B0000}"/>
    <cellStyle name="Normal 3 3 2 3 2 4" xfId="3777" xr:uid="{00000000-0005-0000-0000-00007B0B0000}"/>
    <cellStyle name="Normal 3 3 2 3 3" xfId="989" xr:uid="{00000000-0005-0000-0000-00007C0B0000}"/>
    <cellStyle name="Normal 3 3 2 3 3 2" xfId="2043" xr:uid="{00000000-0005-0000-0000-00007D0B0000}"/>
    <cellStyle name="Normal 3 3 2 3 3 3" xfId="3080" xr:uid="{00000000-0005-0000-0000-00007E0B0000}"/>
    <cellStyle name="Normal 3 3 2 3 3 4" xfId="4124" xr:uid="{00000000-0005-0000-0000-00007F0B0000}"/>
    <cellStyle name="Normal 3 3 2 3 4" xfId="1353" xr:uid="{00000000-0005-0000-0000-0000800B0000}"/>
    <cellStyle name="Normal 3 3 2 3 5" xfId="2390" xr:uid="{00000000-0005-0000-0000-0000810B0000}"/>
    <cellStyle name="Normal 3 3 2 3 6" xfId="3436" xr:uid="{00000000-0005-0000-0000-0000820B0000}"/>
    <cellStyle name="Normal 3 3 2 4" xfId="460" xr:uid="{00000000-0005-0000-0000-0000830B0000}"/>
    <cellStyle name="Normal 3 3 2 4 2" xfId="1525" xr:uid="{00000000-0005-0000-0000-0000840B0000}"/>
    <cellStyle name="Normal 3 3 2 4 3" xfId="2562" xr:uid="{00000000-0005-0000-0000-0000850B0000}"/>
    <cellStyle name="Normal 3 3 2 4 4" xfId="3608" xr:uid="{00000000-0005-0000-0000-0000860B0000}"/>
    <cellStyle name="Normal 3 3 2 5" xfId="820" xr:uid="{00000000-0005-0000-0000-0000870B0000}"/>
    <cellStyle name="Normal 3 3 2 5 2" xfId="1874" xr:uid="{00000000-0005-0000-0000-0000880B0000}"/>
    <cellStyle name="Normal 3 3 2 5 3" xfId="2911" xr:uid="{00000000-0005-0000-0000-0000890B0000}"/>
    <cellStyle name="Normal 3 3 2 5 4" xfId="3955" xr:uid="{00000000-0005-0000-0000-00008A0B0000}"/>
    <cellStyle name="Normal 3 3 2 6" xfId="1184" xr:uid="{00000000-0005-0000-0000-00008B0B0000}"/>
    <cellStyle name="Normal 3 3 2 7" xfId="2221" xr:uid="{00000000-0005-0000-0000-00008C0B0000}"/>
    <cellStyle name="Normal 3 3 2 8" xfId="3268" xr:uid="{00000000-0005-0000-0000-00008D0B0000}"/>
    <cellStyle name="Normal 3 3 3" xfId="135" xr:uid="{00000000-0005-0000-0000-00008E0B0000}"/>
    <cellStyle name="Normal 3 3 3 2" xfId="221" xr:uid="{00000000-0005-0000-0000-00008F0B0000}"/>
    <cellStyle name="Normal 3 3 3 2 2" xfId="399" xr:uid="{00000000-0005-0000-0000-0000900B0000}"/>
    <cellStyle name="Normal 3 3 3 2 2 2" xfId="741" xr:uid="{00000000-0005-0000-0000-0000910B0000}"/>
    <cellStyle name="Normal 3 3 3 2 2 2 2" xfId="1806" xr:uid="{00000000-0005-0000-0000-0000920B0000}"/>
    <cellStyle name="Normal 3 3 3 2 2 2 3" xfId="2843" xr:uid="{00000000-0005-0000-0000-0000930B0000}"/>
    <cellStyle name="Normal 3 3 3 2 2 2 4" xfId="3889" xr:uid="{00000000-0005-0000-0000-0000940B0000}"/>
    <cellStyle name="Normal 3 3 3 2 2 3" xfId="1101" xr:uid="{00000000-0005-0000-0000-0000950B0000}"/>
    <cellStyle name="Normal 3 3 3 2 2 3 2" xfId="2155" xr:uid="{00000000-0005-0000-0000-0000960B0000}"/>
    <cellStyle name="Normal 3 3 3 2 2 3 3" xfId="3192" xr:uid="{00000000-0005-0000-0000-0000970B0000}"/>
    <cellStyle name="Normal 3 3 3 2 2 3 4" xfId="4236" xr:uid="{00000000-0005-0000-0000-0000980B0000}"/>
    <cellStyle name="Normal 3 3 3 2 2 4" xfId="1465" xr:uid="{00000000-0005-0000-0000-0000990B0000}"/>
    <cellStyle name="Normal 3 3 3 2 2 5" xfId="2502" xr:uid="{00000000-0005-0000-0000-00009A0B0000}"/>
    <cellStyle name="Normal 3 3 3 2 2 6" xfId="3548" xr:uid="{00000000-0005-0000-0000-00009B0B0000}"/>
    <cellStyle name="Normal 3 3 3 2 3" xfId="571" xr:uid="{00000000-0005-0000-0000-00009C0B0000}"/>
    <cellStyle name="Normal 3 3 3 2 3 2" xfId="1636" xr:uid="{00000000-0005-0000-0000-00009D0B0000}"/>
    <cellStyle name="Normal 3 3 3 2 3 3" xfId="2673" xr:uid="{00000000-0005-0000-0000-00009E0B0000}"/>
    <cellStyle name="Normal 3 3 3 2 3 4" xfId="3719" xr:uid="{00000000-0005-0000-0000-00009F0B0000}"/>
    <cellStyle name="Normal 3 3 3 2 4" xfId="931" xr:uid="{00000000-0005-0000-0000-0000A00B0000}"/>
    <cellStyle name="Normal 3 3 3 2 4 2" xfId="1985" xr:uid="{00000000-0005-0000-0000-0000A10B0000}"/>
    <cellStyle name="Normal 3 3 3 2 4 3" xfId="3022" xr:uid="{00000000-0005-0000-0000-0000A20B0000}"/>
    <cellStyle name="Normal 3 3 3 2 4 4" xfId="4066" xr:uid="{00000000-0005-0000-0000-0000A30B0000}"/>
    <cellStyle name="Normal 3 3 3 2 5" xfId="1295" xr:uid="{00000000-0005-0000-0000-0000A40B0000}"/>
    <cellStyle name="Normal 3 3 3 2 6" xfId="2332" xr:uid="{00000000-0005-0000-0000-0000A50B0000}"/>
    <cellStyle name="Normal 3 3 3 2 7" xfId="3378" xr:uid="{00000000-0005-0000-0000-0000A60B0000}"/>
    <cellStyle name="Normal 3 3 3 3" xfId="316" xr:uid="{00000000-0005-0000-0000-0000A70B0000}"/>
    <cellStyle name="Normal 3 3 3 3 2" xfId="658" xr:uid="{00000000-0005-0000-0000-0000A80B0000}"/>
    <cellStyle name="Normal 3 3 3 3 2 2" xfId="1723" xr:uid="{00000000-0005-0000-0000-0000A90B0000}"/>
    <cellStyle name="Normal 3 3 3 3 2 3" xfId="2760" xr:uid="{00000000-0005-0000-0000-0000AA0B0000}"/>
    <cellStyle name="Normal 3 3 3 3 2 4" xfId="3806" xr:uid="{00000000-0005-0000-0000-0000AB0B0000}"/>
    <cellStyle name="Normal 3 3 3 3 3" xfId="1018" xr:uid="{00000000-0005-0000-0000-0000AC0B0000}"/>
    <cellStyle name="Normal 3 3 3 3 3 2" xfId="2072" xr:uid="{00000000-0005-0000-0000-0000AD0B0000}"/>
    <cellStyle name="Normal 3 3 3 3 3 3" xfId="3109" xr:uid="{00000000-0005-0000-0000-0000AE0B0000}"/>
    <cellStyle name="Normal 3 3 3 3 3 4" xfId="4153" xr:uid="{00000000-0005-0000-0000-0000AF0B0000}"/>
    <cellStyle name="Normal 3 3 3 3 4" xfId="1382" xr:uid="{00000000-0005-0000-0000-0000B00B0000}"/>
    <cellStyle name="Normal 3 3 3 3 5" xfId="2419" xr:uid="{00000000-0005-0000-0000-0000B10B0000}"/>
    <cellStyle name="Normal 3 3 3 3 6" xfId="3465" xr:uid="{00000000-0005-0000-0000-0000B20B0000}"/>
    <cellStyle name="Normal 3 3 3 4" xfId="489" xr:uid="{00000000-0005-0000-0000-0000B30B0000}"/>
    <cellStyle name="Normal 3 3 3 4 2" xfId="1554" xr:uid="{00000000-0005-0000-0000-0000B40B0000}"/>
    <cellStyle name="Normal 3 3 3 4 3" xfId="2591" xr:uid="{00000000-0005-0000-0000-0000B50B0000}"/>
    <cellStyle name="Normal 3 3 3 4 4" xfId="3637" xr:uid="{00000000-0005-0000-0000-0000B60B0000}"/>
    <cellStyle name="Normal 3 3 3 5" xfId="849" xr:uid="{00000000-0005-0000-0000-0000B70B0000}"/>
    <cellStyle name="Normal 3 3 3 5 2" xfId="1903" xr:uid="{00000000-0005-0000-0000-0000B80B0000}"/>
    <cellStyle name="Normal 3 3 3 5 3" xfId="2940" xr:uid="{00000000-0005-0000-0000-0000B90B0000}"/>
    <cellStyle name="Normal 3 3 3 5 4" xfId="3984" xr:uid="{00000000-0005-0000-0000-0000BA0B0000}"/>
    <cellStyle name="Normal 3 3 3 6" xfId="1213" xr:uid="{00000000-0005-0000-0000-0000BB0B0000}"/>
    <cellStyle name="Normal 3 3 3 7" xfId="2250" xr:uid="{00000000-0005-0000-0000-0000BC0B0000}"/>
    <cellStyle name="Normal 3 3 3 8" xfId="3297" xr:uid="{00000000-0005-0000-0000-0000BD0B0000}"/>
    <cellStyle name="Normal 3 3 4" xfId="167" xr:uid="{00000000-0005-0000-0000-0000BE0B0000}"/>
    <cellStyle name="Normal 3 3 4 2" xfId="345" xr:uid="{00000000-0005-0000-0000-0000BF0B0000}"/>
    <cellStyle name="Normal 3 3 4 2 2" xfId="687" xr:uid="{00000000-0005-0000-0000-0000C00B0000}"/>
    <cellStyle name="Normal 3 3 4 2 2 2" xfId="1752" xr:uid="{00000000-0005-0000-0000-0000C10B0000}"/>
    <cellStyle name="Normal 3 3 4 2 2 3" xfId="2789" xr:uid="{00000000-0005-0000-0000-0000C20B0000}"/>
    <cellStyle name="Normal 3 3 4 2 2 4" xfId="3835" xr:uid="{00000000-0005-0000-0000-0000C30B0000}"/>
    <cellStyle name="Normal 3 3 4 2 3" xfId="1047" xr:uid="{00000000-0005-0000-0000-0000C40B0000}"/>
    <cellStyle name="Normal 3 3 4 2 3 2" xfId="2101" xr:uid="{00000000-0005-0000-0000-0000C50B0000}"/>
    <cellStyle name="Normal 3 3 4 2 3 3" xfId="3138" xr:uid="{00000000-0005-0000-0000-0000C60B0000}"/>
    <cellStyle name="Normal 3 3 4 2 3 4" xfId="4182" xr:uid="{00000000-0005-0000-0000-0000C70B0000}"/>
    <cellStyle name="Normal 3 3 4 2 4" xfId="1411" xr:uid="{00000000-0005-0000-0000-0000C80B0000}"/>
    <cellStyle name="Normal 3 3 4 2 5" xfId="2448" xr:uid="{00000000-0005-0000-0000-0000C90B0000}"/>
    <cellStyle name="Normal 3 3 4 2 6" xfId="3494" xr:uid="{00000000-0005-0000-0000-0000CA0B0000}"/>
    <cellStyle name="Normal 3 3 4 3" xfId="517" xr:uid="{00000000-0005-0000-0000-0000CB0B0000}"/>
    <cellStyle name="Normal 3 3 4 3 2" xfId="1582" xr:uid="{00000000-0005-0000-0000-0000CC0B0000}"/>
    <cellStyle name="Normal 3 3 4 3 3" xfId="2619" xr:uid="{00000000-0005-0000-0000-0000CD0B0000}"/>
    <cellStyle name="Normal 3 3 4 3 4" xfId="3665" xr:uid="{00000000-0005-0000-0000-0000CE0B0000}"/>
    <cellStyle name="Normal 3 3 4 4" xfId="877" xr:uid="{00000000-0005-0000-0000-0000CF0B0000}"/>
    <cellStyle name="Normal 3 3 4 4 2" xfId="1931" xr:uid="{00000000-0005-0000-0000-0000D00B0000}"/>
    <cellStyle name="Normal 3 3 4 4 3" xfId="2968" xr:uid="{00000000-0005-0000-0000-0000D10B0000}"/>
    <cellStyle name="Normal 3 3 4 4 4" xfId="4012" xr:uid="{00000000-0005-0000-0000-0000D20B0000}"/>
    <cellStyle name="Normal 3 3 4 5" xfId="1241" xr:uid="{00000000-0005-0000-0000-0000D30B0000}"/>
    <cellStyle name="Normal 3 3 4 6" xfId="2278" xr:uid="{00000000-0005-0000-0000-0000D40B0000}"/>
    <cellStyle name="Normal 3 3 4 7" xfId="3325" xr:uid="{00000000-0005-0000-0000-0000D50B0000}"/>
    <cellStyle name="Normal 3 3 5" xfId="261" xr:uid="{00000000-0005-0000-0000-0000D60B0000}"/>
    <cellStyle name="Normal 3 3 5 2" xfId="603" xr:uid="{00000000-0005-0000-0000-0000D70B0000}"/>
    <cellStyle name="Normal 3 3 5 2 2" xfId="1668" xr:uid="{00000000-0005-0000-0000-0000D80B0000}"/>
    <cellStyle name="Normal 3 3 5 2 3" xfId="2705" xr:uid="{00000000-0005-0000-0000-0000D90B0000}"/>
    <cellStyle name="Normal 3 3 5 2 4" xfId="3751" xr:uid="{00000000-0005-0000-0000-0000DA0B0000}"/>
    <cellStyle name="Normal 3 3 5 3" xfId="963" xr:uid="{00000000-0005-0000-0000-0000DB0B0000}"/>
    <cellStyle name="Normal 3 3 5 3 2" xfId="2017" xr:uid="{00000000-0005-0000-0000-0000DC0B0000}"/>
    <cellStyle name="Normal 3 3 5 3 3" xfId="3054" xr:uid="{00000000-0005-0000-0000-0000DD0B0000}"/>
    <cellStyle name="Normal 3 3 5 3 4" xfId="4098" xr:uid="{00000000-0005-0000-0000-0000DE0B0000}"/>
    <cellStyle name="Normal 3 3 5 4" xfId="1327" xr:uid="{00000000-0005-0000-0000-0000DF0B0000}"/>
    <cellStyle name="Normal 3 3 5 5" xfId="2364" xr:uid="{00000000-0005-0000-0000-0000E00B0000}"/>
    <cellStyle name="Normal 3 3 5 6" xfId="3410" xr:uid="{00000000-0005-0000-0000-0000E10B0000}"/>
    <cellStyle name="Normal 3 3 6" xfId="434" xr:uid="{00000000-0005-0000-0000-0000E20B0000}"/>
    <cellStyle name="Normal 3 3 6 2" xfId="1500" xr:uid="{00000000-0005-0000-0000-0000E30B0000}"/>
    <cellStyle name="Normal 3 3 6 3" xfId="2537" xr:uid="{00000000-0005-0000-0000-0000E40B0000}"/>
    <cellStyle name="Normal 3 3 6 4" xfId="3583" xr:uid="{00000000-0005-0000-0000-0000E50B0000}"/>
    <cellStyle name="Normal 3 3 7" xfId="795" xr:uid="{00000000-0005-0000-0000-0000E60B0000}"/>
    <cellStyle name="Normal 3 3 7 2" xfId="1849" xr:uid="{00000000-0005-0000-0000-0000E70B0000}"/>
    <cellStyle name="Normal 3 3 7 3" xfId="2886" xr:uid="{00000000-0005-0000-0000-0000E80B0000}"/>
    <cellStyle name="Normal 3 3 7 4" xfId="3930" xr:uid="{00000000-0005-0000-0000-0000E90B0000}"/>
    <cellStyle name="Normal 3 3 8" xfId="1159" xr:uid="{00000000-0005-0000-0000-0000EA0B0000}"/>
    <cellStyle name="Normal 3 3 9" xfId="2196" xr:uid="{00000000-0005-0000-0000-0000EB0B0000}"/>
    <cellStyle name="Normal 3 4" xfId="114" xr:uid="{00000000-0005-0000-0000-0000EC0B0000}"/>
    <cellStyle name="Normal 3 4 2" xfId="201" xr:uid="{00000000-0005-0000-0000-0000ED0B0000}"/>
    <cellStyle name="Normal 3 4 2 2" xfId="379" xr:uid="{00000000-0005-0000-0000-0000EE0B0000}"/>
    <cellStyle name="Normal 3 4 2 2 2" xfId="721" xr:uid="{00000000-0005-0000-0000-0000EF0B0000}"/>
    <cellStyle name="Normal 3 4 2 2 2 2" xfId="1786" xr:uid="{00000000-0005-0000-0000-0000F00B0000}"/>
    <cellStyle name="Normal 3 4 2 2 2 3" xfId="2823" xr:uid="{00000000-0005-0000-0000-0000F10B0000}"/>
    <cellStyle name="Normal 3 4 2 2 2 4" xfId="3869" xr:uid="{00000000-0005-0000-0000-0000F20B0000}"/>
    <cellStyle name="Normal 3 4 2 2 3" xfId="1081" xr:uid="{00000000-0005-0000-0000-0000F30B0000}"/>
    <cellStyle name="Normal 3 4 2 2 3 2" xfId="2135" xr:uid="{00000000-0005-0000-0000-0000F40B0000}"/>
    <cellStyle name="Normal 3 4 2 2 3 3" xfId="3172" xr:uid="{00000000-0005-0000-0000-0000F50B0000}"/>
    <cellStyle name="Normal 3 4 2 2 3 4" xfId="4216" xr:uid="{00000000-0005-0000-0000-0000F60B0000}"/>
    <cellStyle name="Normal 3 4 2 2 4" xfId="1445" xr:uid="{00000000-0005-0000-0000-0000F70B0000}"/>
    <cellStyle name="Normal 3 4 2 2 5" xfId="2482" xr:uid="{00000000-0005-0000-0000-0000F80B0000}"/>
    <cellStyle name="Normal 3 4 2 2 6" xfId="3528" xr:uid="{00000000-0005-0000-0000-0000F90B0000}"/>
    <cellStyle name="Normal 3 4 2 3" xfId="551" xr:uid="{00000000-0005-0000-0000-0000FA0B0000}"/>
    <cellStyle name="Normal 3 4 2 3 2" xfId="1616" xr:uid="{00000000-0005-0000-0000-0000FB0B0000}"/>
    <cellStyle name="Normal 3 4 2 3 3" xfId="2653" xr:uid="{00000000-0005-0000-0000-0000FC0B0000}"/>
    <cellStyle name="Normal 3 4 2 3 4" xfId="3699" xr:uid="{00000000-0005-0000-0000-0000FD0B0000}"/>
    <cellStyle name="Normal 3 4 2 4" xfId="911" xr:uid="{00000000-0005-0000-0000-0000FE0B0000}"/>
    <cellStyle name="Normal 3 4 2 4 2" xfId="1965" xr:uid="{00000000-0005-0000-0000-0000FF0B0000}"/>
    <cellStyle name="Normal 3 4 2 4 3" xfId="3002" xr:uid="{00000000-0005-0000-0000-0000000C0000}"/>
    <cellStyle name="Normal 3 4 2 4 4" xfId="4046" xr:uid="{00000000-0005-0000-0000-0000010C0000}"/>
    <cellStyle name="Normal 3 4 2 5" xfId="1275" xr:uid="{00000000-0005-0000-0000-0000020C0000}"/>
    <cellStyle name="Normal 3 4 2 6" xfId="2312" xr:uid="{00000000-0005-0000-0000-0000030C0000}"/>
    <cellStyle name="Normal 3 4 2 7" xfId="3358" xr:uid="{00000000-0005-0000-0000-0000040C0000}"/>
    <cellStyle name="Normal 3 4 3" xfId="296" xr:uid="{00000000-0005-0000-0000-0000050C0000}"/>
    <cellStyle name="Normal 3 4 3 2" xfId="638" xr:uid="{00000000-0005-0000-0000-0000060C0000}"/>
    <cellStyle name="Normal 3 4 3 2 2" xfId="1703" xr:uid="{00000000-0005-0000-0000-0000070C0000}"/>
    <cellStyle name="Normal 3 4 3 2 3" xfId="2740" xr:uid="{00000000-0005-0000-0000-0000080C0000}"/>
    <cellStyle name="Normal 3 4 3 2 4" xfId="3786" xr:uid="{00000000-0005-0000-0000-0000090C0000}"/>
    <cellStyle name="Normal 3 4 3 3" xfId="998" xr:uid="{00000000-0005-0000-0000-00000A0C0000}"/>
    <cellStyle name="Normal 3 4 3 3 2" xfId="2052" xr:uid="{00000000-0005-0000-0000-00000B0C0000}"/>
    <cellStyle name="Normal 3 4 3 3 3" xfId="3089" xr:uid="{00000000-0005-0000-0000-00000C0C0000}"/>
    <cellStyle name="Normal 3 4 3 3 4" xfId="4133" xr:uid="{00000000-0005-0000-0000-00000D0C0000}"/>
    <cellStyle name="Normal 3 4 3 4" xfId="1362" xr:uid="{00000000-0005-0000-0000-00000E0C0000}"/>
    <cellStyle name="Normal 3 4 3 5" xfId="2399" xr:uid="{00000000-0005-0000-0000-00000F0C0000}"/>
    <cellStyle name="Normal 3 4 3 6" xfId="3445" xr:uid="{00000000-0005-0000-0000-0000100C0000}"/>
    <cellStyle name="Normal 3 4 4" xfId="469" xr:uid="{00000000-0005-0000-0000-0000110C0000}"/>
    <cellStyle name="Normal 3 4 4 2" xfId="1534" xr:uid="{00000000-0005-0000-0000-0000120C0000}"/>
    <cellStyle name="Normal 3 4 4 3" xfId="2571" xr:uid="{00000000-0005-0000-0000-0000130C0000}"/>
    <cellStyle name="Normal 3 4 4 4" xfId="3617" xr:uid="{00000000-0005-0000-0000-0000140C0000}"/>
    <cellStyle name="Normal 3 4 5" xfId="829" xr:uid="{00000000-0005-0000-0000-0000150C0000}"/>
    <cellStyle name="Normal 3 4 5 2" xfId="1883" xr:uid="{00000000-0005-0000-0000-0000160C0000}"/>
    <cellStyle name="Normal 3 4 5 3" xfId="2920" xr:uid="{00000000-0005-0000-0000-0000170C0000}"/>
    <cellStyle name="Normal 3 4 5 4" xfId="3964" xr:uid="{00000000-0005-0000-0000-0000180C0000}"/>
    <cellStyle name="Normal 3 4 6" xfId="1193" xr:uid="{00000000-0005-0000-0000-0000190C0000}"/>
    <cellStyle name="Normal 3 4 7" xfId="2230" xr:uid="{00000000-0005-0000-0000-00001A0C0000}"/>
    <cellStyle name="Normal 3 4 8" xfId="3277" xr:uid="{00000000-0005-0000-0000-00001B0C0000}"/>
    <cellStyle name="Normal 3 5" xfId="145" xr:uid="{00000000-0005-0000-0000-00001C0C0000}"/>
    <cellStyle name="Normal 3 5 2" xfId="324" xr:uid="{00000000-0005-0000-0000-00001D0C0000}"/>
    <cellStyle name="Normal 3 5 2 2" xfId="666" xr:uid="{00000000-0005-0000-0000-00001E0C0000}"/>
    <cellStyle name="Normal 3 5 2 2 2" xfId="1731" xr:uid="{00000000-0005-0000-0000-00001F0C0000}"/>
    <cellStyle name="Normal 3 5 2 2 3" xfId="2768" xr:uid="{00000000-0005-0000-0000-0000200C0000}"/>
    <cellStyle name="Normal 3 5 2 2 4" xfId="3814" xr:uid="{00000000-0005-0000-0000-0000210C0000}"/>
    <cellStyle name="Normal 3 5 2 3" xfId="1026" xr:uid="{00000000-0005-0000-0000-0000220C0000}"/>
    <cellStyle name="Normal 3 5 2 3 2" xfId="2080" xr:uid="{00000000-0005-0000-0000-0000230C0000}"/>
    <cellStyle name="Normal 3 5 2 3 3" xfId="3117" xr:uid="{00000000-0005-0000-0000-0000240C0000}"/>
    <cellStyle name="Normal 3 5 2 3 4" xfId="4161" xr:uid="{00000000-0005-0000-0000-0000250C0000}"/>
    <cellStyle name="Normal 3 5 2 4" xfId="1390" xr:uid="{00000000-0005-0000-0000-0000260C0000}"/>
    <cellStyle name="Normal 3 5 2 5" xfId="2427" xr:uid="{00000000-0005-0000-0000-0000270C0000}"/>
    <cellStyle name="Normal 3 5 2 6" xfId="3473" xr:uid="{00000000-0005-0000-0000-0000280C0000}"/>
    <cellStyle name="Normal 3 5 3" xfId="496" xr:uid="{00000000-0005-0000-0000-0000290C0000}"/>
    <cellStyle name="Normal 3 5 3 2" xfId="1561" xr:uid="{00000000-0005-0000-0000-00002A0C0000}"/>
    <cellStyle name="Normal 3 5 3 3" xfId="2598" xr:uid="{00000000-0005-0000-0000-00002B0C0000}"/>
    <cellStyle name="Normal 3 5 3 4" xfId="3644" xr:uid="{00000000-0005-0000-0000-00002C0C0000}"/>
    <cellStyle name="Normal 3 5 4" xfId="856" xr:uid="{00000000-0005-0000-0000-00002D0C0000}"/>
    <cellStyle name="Normal 3 5 4 2" xfId="1910" xr:uid="{00000000-0005-0000-0000-00002E0C0000}"/>
    <cellStyle name="Normal 3 5 4 3" xfId="2947" xr:uid="{00000000-0005-0000-0000-00002F0C0000}"/>
    <cellStyle name="Normal 3 5 4 4" xfId="3991" xr:uid="{00000000-0005-0000-0000-0000300C0000}"/>
    <cellStyle name="Normal 3 5 5" xfId="1220" xr:uid="{00000000-0005-0000-0000-0000310C0000}"/>
    <cellStyle name="Normal 3 5 6" xfId="2257" xr:uid="{00000000-0005-0000-0000-0000320C0000}"/>
    <cellStyle name="Normal 3 5 7" xfId="3304" xr:uid="{00000000-0005-0000-0000-0000330C0000}"/>
    <cellStyle name="Normal 3 6" xfId="235" xr:uid="{00000000-0005-0000-0000-0000340C0000}"/>
    <cellStyle name="Normal 3 6 2" xfId="578" xr:uid="{00000000-0005-0000-0000-0000350C0000}"/>
    <cellStyle name="Normal 3 6 2 2" xfId="1643" xr:uid="{00000000-0005-0000-0000-0000360C0000}"/>
    <cellStyle name="Normal 3 6 2 3" xfId="2680" xr:uid="{00000000-0005-0000-0000-0000370C0000}"/>
    <cellStyle name="Normal 3 6 2 4" xfId="3726" xr:uid="{00000000-0005-0000-0000-0000380C0000}"/>
    <cellStyle name="Normal 3 6 3" xfId="938" xr:uid="{00000000-0005-0000-0000-0000390C0000}"/>
    <cellStyle name="Normal 3 6 3 2" xfId="1992" xr:uid="{00000000-0005-0000-0000-00003A0C0000}"/>
    <cellStyle name="Normal 3 6 3 3" xfId="3029" xr:uid="{00000000-0005-0000-0000-00003B0C0000}"/>
    <cellStyle name="Normal 3 6 3 4" xfId="4073" xr:uid="{00000000-0005-0000-0000-00003C0C0000}"/>
    <cellStyle name="Normal 3 6 4" xfId="1302" xr:uid="{00000000-0005-0000-0000-00003D0C0000}"/>
    <cellStyle name="Normal 3 6 5" xfId="2339" xr:uid="{00000000-0005-0000-0000-00003E0C0000}"/>
    <cellStyle name="Normal 3 6 6" xfId="3385" xr:uid="{00000000-0005-0000-0000-00003F0C0000}"/>
    <cellStyle name="Normal 3 7" xfId="414" xr:uid="{00000000-0005-0000-0000-0000400C0000}"/>
    <cellStyle name="Normal 3 7 2" xfId="1480" xr:uid="{00000000-0005-0000-0000-0000410C0000}"/>
    <cellStyle name="Normal 3 7 3" xfId="2517" xr:uid="{00000000-0005-0000-0000-0000420C0000}"/>
    <cellStyle name="Normal 3 7 4" xfId="3563" xr:uid="{00000000-0005-0000-0000-0000430C0000}"/>
    <cellStyle name="Normal 3 8" xfId="775" xr:uid="{00000000-0005-0000-0000-0000440C0000}"/>
    <cellStyle name="Normal 3 8 2" xfId="1829" xr:uid="{00000000-0005-0000-0000-0000450C0000}"/>
    <cellStyle name="Normal 3 8 3" xfId="2866" xr:uid="{00000000-0005-0000-0000-0000460C0000}"/>
    <cellStyle name="Normal 3 8 4" xfId="3910" xr:uid="{00000000-0005-0000-0000-0000470C0000}"/>
    <cellStyle name="Normal 3 9" xfId="1139" xr:uid="{00000000-0005-0000-0000-0000480C0000}"/>
    <cellStyle name="Normal 30" xfId="322" xr:uid="{00000000-0005-0000-0000-0000490C0000}"/>
    <cellStyle name="Normal 30 2" xfId="664" xr:uid="{00000000-0005-0000-0000-00004A0C0000}"/>
    <cellStyle name="Normal 30 2 2" xfId="1729" xr:uid="{00000000-0005-0000-0000-00004B0C0000}"/>
    <cellStyle name="Normal 30 2 3" xfId="2766" xr:uid="{00000000-0005-0000-0000-00004C0C0000}"/>
    <cellStyle name="Normal 30 2 4" xfId="3812" xr:uid="{00000000-0005-0000-0000-00004D0C0000}"/>
    <cellStyle name="Normal 30 3" xfId="1024" xr:uid="{00000000-0005-0000-0000-00004E0C0000}"/>
    <cellStyle name="Normal 30 3 2" xfId="2078" xr:uid="{00000000-0005-0000-0000-00004F0C0000}"/>
    <cellStyle name="Normal 30 3 3" xfId="3115" xr:uid="{00000000-0005-0000-0000-0000500C0000}"/>
    <cellStyle name="Normal 30 3 4" xfId="4159" xr:uid="{00000000-0005-0000-0000-0000510C0000}"/>
    <cellStyle name="Normal 30 4" xfId="1388" xr:uid="{00000000-0005-0000-0000-0000520C0000}"/>
    <cellStyle name="Normal 30 5" xfId="2425" xr:uid="{00000000-0005-0000-0000-0000530C0000}"/>
    <cellStyle name="Normal 30 6" xfId="3471" xr:uid="{00000000-0005-0000-0000-0000540C0000}"/>
    <cellStyle name="Normal 31" xfId="241" xr:uid="{00000000-0005-0000-0000-0000550C0000}"/>
    <cellStyle name="Normal 31 2" xfId="583" xr:uid="{00000000-0005-0000-0000-0000560C0000}"/>
    <cellStyle name="Normal 31 2 2" xfId="1648" xr:uid="{00000000-0005-0000-0000-0000570C0000}"/>
    <cellStyle name="Normal 31 2 3" xfId="2685" xr:uid="{00000000-0005-0000-0000-0000580C0000}"/>
    <cellStyle name="Normal 31 2 4" xfId="3731" xr:uid="{00000000-0005-0000-0000-0000590C0000}"/>
    <cellStyle name="Normal 31 3" xfId="943" xr:uid="{00000000-0005-0000-0000-00005A0C0000}"/>
    <cellStyle name="Normal 31 3 2" xfId="1997" xr:uid="{00000000-0005-0000-0000-00005B0C0000}"/>
    <cellStyle name="Normal 31 3 3" xfId="3034" xr:uid="{00000000-0005-0000-0000-00005C0C0000}"/>
    <cellStyle name="Normal 31 3 4" xfId="4078" xr:uid="{00000000-0005-0000-0000-00005D0C0000}"/>
    <cellStyle name="Normal 31 4" xfId="1307" xr:uid="{00000000-0005-0000-0000-00005E0C0000}"/>
    <cellStyle name="Normal 31 5" xfId="2344" xr:uid="{00000000-0005-0000-0000-00005F0C0000}"/>
    <cellStyle name="Normal 31 6" xfId="3390" xr:uid="{00000000-0005-0000-0000-0000600C0000}"/>
    <cellStyle name="Normal 32" xfId="243" xr:uid="{00000000-0005-0000-0000-0000610C0000}"/>
    <cellStyle name="Normal 32 2" xfId="585" xr:uid="{00000000-0005-0000-0000-0000620C0000}"/>
    <cellStyle name="Normal 32 2 2" xfId="1650" xr:uid="{00000000-0005-0000-0000-0000630C0000}"/>
    <cellStyle name="Normal 32 2 3" xfId="2687" xr:uid="{00000000-0005-0000-0000-0000640C0000}"/>
    <cellStyle name="Normal 32 2 4" xfId="3733" xr:uid="{00000000-0005-0000-0000-0000650C0000}"/>
    <cellStyle name="Normal 32 3" xfId="945" xr:uid="{00000000-0005-0000-0000-0000660C0000}"/>
    <cellStyle name="Normal 32 3 2" xfId="1999" xr:uid="{00000000-0005-0000-0000-0000670C0000}"/>
    <cellStyle name="Normal 32 3 3" xfId="3036" xr:uid="{00000000-0005-0000-0000-0000680C0000}"/>
    <cellStyle name="Normal 32 3 4" xfId="4080" xr:uid="{00000000-0005-0000-0000-0000690C0000}"/>
    <cellStyle name="Normal 32 4" xfId="1309" xr:uid="{00000000-0005-0000-0000-00006A0C0000}"/>
    <cellStyle name="Normal 32 5" xfId="2346" xr:uid="{00000000-0005-0000-0000-00006B0C0000}"/>
    <cellStyle name="Normal 32 6" xfId="3392" xr:uid="{00000000-0005-0000-0000-00006C0C0000}"/>
    <cellStyle name="Normal 33" xfId="405" xr:uid="{00000000-0005-0000-0000-00006D0C0000}"/>
    <cellStyle name="Normal 33 2" xfId="747" xr:uid="{00000000-0005-0000-0000-00006E0C0000}"/>
    <cellStyle name="Normal 33 2 2" xfId="1812" xr:uid="{00000000-0005-0000-0000-00006F0C0000}"/>
    <cellStyle name="Normal 33 2 3" xfId="2849" xr:uid="{00000000-0005-0000-0000-0000700C0000}"/>
    <cellStyle name="Normal 33 2 4" xfId="3895" xr:uid="{00000000-0005-0000-0000-0000710C0000}"/>
    <cellStyle name="Normal 33 3" xfId="1107" xr:uid="{00000000-0005-0000-0000-0000720C0000}"/>
    <cellStyle name="Normal 33 3 2" xfId="2161" xr:uid="{00000000-0005-0000-0000-0000730C0000}"/>
    <cellStyle name="Normal 33 3 3" xfId="3198" xr:uid="{00000000-0005-0000-0000-0000740C0000}"/>
    <cellStyle name="Normal 33 3 4" xfId="4242" xr:uid="{00000000-0005-0000-0000-0000750C0000}"/>
    <cellStyle name="Normal 33 4" xfId="1471" xr:uid="{00000000-0005-0000-0000-0000760C0000}"/>
    <cellStyle name="Normal 33 5" xfId="2508" xr:uid="{00000000-0005-0000-0000-0000770C0000}"/>
    <cellStyle name="Normal 33 6" xfId="3554" xr:uid="{00000000-0005-0000-0000-0000780C0000}"/>
    <cellStyle name="Normal 34" xfId="404" xr:uid="{00000000-0005-0000-0000-0000790C0000}"/>
    <cellStyle name="Normal 34 2" xfId="746" xr:uid="{00000000-0005-0000-0000-00007A0C0000}"/>
    <cellStyle name="Normal 34 2 2" xfId="1811" xr:uid="{00000000-0005-0000-0000-00007B0C0000}"/>
    <cellStyle name="Normal 34 2 3" xfId="2848" xr:uid="{00000000-0005-0000-0000-00007C0C0000}"/>
    <cellStyle name="Normal 34 2 4" xfId="3894" xr:uid="{00000000-0005-0000-0000-00007D0C0000}"/>
    <cellStyle name="Normal 34 3" xfId="1106" xr:uid="{00000000-0005-0000-0000-00007E0C0000}"/>
    <cellStyle name="Normal 34 3 2" xfId="2160" xr:uid="{00000000-0005-0000-0000-00007F0C0000}"/>
    <cellStyle name="Normal 34 3 3" xfId="3197" xr:uid="{00000000-0005-0000-0000-0000800C0000}"/>
    <cellStyle name="Normal 34 3 4" xfId="4241" xr:uid="{00000000-0005-0000-0000-0000810C0000}"/>
    <cellStyle name="Normal 34 4" xfId="1470" xr:uid="{00000000-0005-0000-0000-0000820C0000}"/>
    <cellStyle name="Normal 34 5" xfId="2507" xr:uid="{00000000-0005-0000-0000-0000830C0000}"/>
    <cellStyle name="Normal 34 6" xfId="3553" xr:uid="{00000000-0005-0000-0000-0000840C0000}"/>
    <cellStyle name="Normal 35" xfId="407" xr:uid="{00000000-0005-0000-0000-0000850C0000}"/>
    <cellStyle name="Normal 35 2" xfId="749" xr:uid="{00000000-0005-0000-0000-0000860C0000}"/>
    <cellStyle name="Normal 35 2 2" xfId="1814" xr:uid="{00000000-0005-0000-0000-0000870C0000}"/>
    <cellStyle name="Normal 35 2 3" xfId="2851" xr:uid="{00000000-0005-0000-0000-0000880C0000}"/>
    <cellStyle name="Normal 35 2 4" xfId="3897" xr:uid="{00000000-0005-0000-0000-0000890C0000}"/>
    <cellStyle name="Normal 35 3" xfId="1109" xr:uid="{00000000-0005-0000-0000-00008A0C0000}"/>
    <cellStyle name="Normal 35 3 2" xfId="2163" xr:uid="{00000000-0005-0000-0000-00008B0C0000}"/>
    <cellStyle name="Normal 35 3 3" xfId="3200" xr:uid="{00000000-0005-0000-0000-00008C0C0000}"/>
    <cellStyle name="Normal 35 3 4" xfId="4244" xr:uid="{00000000-0005-0000-0000-00008D0C0000}"/>
    <cellStyle name="Normal 35 4" xfId="1473" xr:uid="{00000000-0005-0000-0000-00008E0C0000}"/>
    <cellStyle name="Normal 35 5" xfId="2510" xr:uid="{00000000-0005-0000-0000-00008F0C0000}"/>
    <cellStyle name="Normal 35 6" xfId="3556" xr:uid="{00000000-0005-0000-0000-0000900C0000}"/>
    <cellStyle name="Normal 36" xfId="406" xr:uid="{00000000-0005-0000-0000-0000910C0000}"/>
    <cellStyle name="Normal 36 2" xfId="748" xr:uid="{00000000-0005-0000-0000-0000920C0000}"/>
    <cellStyle name="Normal 36 2 2" xfId="1813" xr:uid="{00000000-0005-0000-0000-0000930C0000}"/>
    <cellStyle name="Normal 36 2 3" xfId="2850" xr:uid="{00000000-0005-0000-0000-0000940C0000}"/>
    <cellStyle name="Normal 36 2 4" xfId="3896" xr:uid="{00000000-0005-0000-0000-0000950C0000}"/>
    <cellStyle name="Normal 36 3" xfId="1108" xr:uid="{00000000-0005-0000-0000-0000960C0000}"/>
    <cellStyle name="Normal 36 3 2" xfId="2162" xr:uid="{00000000-0005-0000-0000-0000970C0000}"/>
    <cellStyle name="Normal 36 3 3" xfId="3199" xr:uid="{00000000-0005-0000-0000-0000980C0000}"/>
    <cellStyle name="Normal 36 3 4" xfId="4243" xr:uid="{00000000-0005-0000-0000-0000990C0000}"/>
    <cellStyle name="Normal 36 4" xfId="1472" xr:uid="{00000000-0005-0000-0000-00009A0C0000}"/>
    <cellStyle name="Normal 36 5" xfId="2509" xr:uid="{00000000-0005-0000-0000-00009B0C0000}"/>
    <cellStyle name="Normal 36 6" xfId="3555" xr:uid="{00000000-0005-0000-0000-00009C0C0000}"/>
    <cellStyle name="Normal 37" xfId="281" xr:uid="{00000000-0005-0000-0000-00009D0C0000}"/>
    <cellStyle name="Normal 37 2" xfId="623" xr:uid="{00000000-0005-0000-0000-00009E0C0000}"/>
    <cellStyle name="Normal 37 2 2" xfId="1688" xr:uid="{00000000-0005-0000-0000-00009F0C0000}"/>
    <cellStyle name="Normal 37 2 3" xfId="2725" xr:uid="{00000000-0005-0000-0000-0000A00C0000}"/>
    <cellStyle name="Normal 37 2 4" xfId="3771" xr:uid="{00000000-0005-0000-0000-0000A10C0000}"/>
    <cellStyle name="Normal 37 3" xfId="983" xr:uid="{00000000-0005-0000-0000-0000A20C0000}"/>
    <cellStyle name="Normal 37 3 2" xfId="2037" xr:uid="{00000000-0005-0000-0000-0000A30C0000}"/>
    <cellStyle name="Normal 37 3 3" xfId="3074" xr:uid="{00000000-0005-0000-0000-0000A40C0000}"/>
    <cellStyle name="Normal 37 3 4" xfId="4118" xr:uid="{00000000-0005-0000-0000-0000A50C0000}"/>
    <cellStyle name="Normal 37 4" xfId="1347" xr:uid="{00000000-0005-0000-0000-0000A60C0000}"/>
    <cellStyle name="Normal 37 5" xfId="2384" xr:uid="{00000000-0005-0000-0000-0000A70C0000}"/>
    <cellStyle name="Normal 37 6" xfId="3430" xr:uid="{00000000-0005-0000-0000-0000A80C0000}"/>
    <cellStyle name="Normal 38" xfId="408" xr:uid="{00000000-0005-0000-0000-0000A90C0000}"/>
    <cellStyle name="Normal 38 2" xfId="750" xr:uid="{00000000-0005-0000-0000-0000AA0C0000}"/>
    <cellStyle name="Normal 38 2 2" xfId="1815" xr:uid="{00000000-0005-0000-0000-0000AB0C0000}"/>
    <cellStyle name="Normal 38 2 3" xfId="2852" xr:uid="{00000000-0005-0000-0000-0000AC0C0000}"/>
    <cellStyle name="Normal 38 2 4" xfId="3898" xr:uid="{00000000-0005-0000-0000-0000AD0C0000}"/>
    <cellStyle name="Normal 38 3" xfId="1110" xr:uid="{00000000-0005-0000-0000-0000AE0C0000}"/>
    <cellStyle name="Normal 38 3 2" xfId="2164" xr:uid="{00000000-0005-0000-0000-0000AF0C0000}"/>
    <cellStyle name="Normal 38 3 3" xfId="3201" xr:uid="{00000000-0005-0000-0000-0000B00C0000}"/>
    <cellStyle name="Normal 38 3 4" xfId="4245" xr:uid="{00000000-0005-0000-0000-0000B10C0000}"/>
    <cellStyle name="Normal 38 4" xfId="1474" xr:uid="{00000000-0005-0000-0000-0000B20C0000}"/>
    <cellStyle name="Normal 38 5" xfId="2511" xr:uid="{00000000-0005-0000-0000-0000B30C0000}"/>
    <cellStyle name="Normal 38 6" xfId="3557" xr:uid="{00000000-0005-0000-0000-0000B40C0000}"/>
    <cellStyle name="Normal 39" xfId="240" xr:uid="{00000000-0005-0000-0000-0000B50C0000}"/>
    <cellStyle name="Normal 39 2" xfId="582" xr:uid="{00000000-0005-0000-0000-0000B60C0000}"/>
    <cellStyle name="Normal 39 2 2" xfId="1647" xr:uid="{00000000-0005-0000-0000-0000B70C0000}"/>
    <cellStyle name="Normal 39 2 3" xfId="2684" xr:uid="{00000000-0005-0000-0000-0000B80C0000}"/>
    <cellStyle name="Normal 39 2 4" xfId="3730" xr:uid="{00000000-0005-0000-0000-0000B90C0000}"/>
    <cellStyle name="Normal 39 3" xfId="942" xr:uid="{00000000-0005-0000-0000-0000BA0C0000}"/>
    <cellStyle name="Normal 39 3 2" xfId="1996" xr:uid="{00000000-0005-0000-0000-0000BB0C0000}"/>
    <cellStyle name="Normal 39 3 3" xfId="3033" xr:uid="{00000000-0005-0000-0000-0000BC0C0000}"/>
    <cellStyle name="Normal 39 3 4" xfId="4077" xr:uid="{00000000-0005-0000-0000-0000BD0C0000}"/>
    <cellStyle name="Normal 39 4" xfId="1306" xr:uid="{00000000-0005-0000-0000-0000BE0C0000}"/>
    <cellStyle name="Normal 39 5" xfId="2343" xr:uid="{00000000-0005-0000-0000-0000BF0C0000}"/>
    <cellStyle name="Normal 39 6" xfId="3389" xr:uid="{00000000-0005-0000-0000-0000C00C0000}"/>
    <cellStyle name="Normal 4" xfId="8" xr:uid="{00000000-0005-0000-0000-0000C10C0000}"/>
    <cellStyle name="Normal 4 2" xfId="27" xr:uid="{00000000-0005-0000-0000-0000C20C0000}"/>
    <cellStyle name="Normal 4 3" xfId="43" xr:uid="{00000000-0005-0000-0000-0000C30C0000}"/>
    <cellStyle name="Normal 40" xfId="410" xr:uid="{00000000-0005-0000-0000-0000C40C0000}"/>
    <cellStyle name="Normal 40 2" xfId="752" xr:uid="{00000000-0005-0000-0000-0000C50C0000}"/>
    <cellStyle name="Normal 40 2 2" xfId="1817" xr:uid="{00000000-0005-0000-0000-0000C60C0000}"/>
    <cellStyle name="Normal 40 2 3" xfId="2854" xr:uid="{00000000-0005-0000-0000-0000C70C0000}"/>
    <cellStyle name="Normal 40 2 4" xfId="3900" xr:uid="{00000000-0005-0000-0000-0000C80C0000}"/>
    <cellStyle name="Normal 40 3" xfId="1112" xr:uid="{00000000-0005-0000-0000-0000C90C0000}"/>
    <cellStyle name="Normal 40 3 2" xfId="2166" xr:uid="{00000000-0005-0000-0000-0000CA0C0000}"/>
    <cellStyle name="Normal 40 3 3" xfId="3203" xr:uid="{00000000-0005-0000-0000-0000CB0C0000}"/>
    <cellStyle name="Normal 40 3 4" xfId="4247" xr:uid="{00000000-0005-0000-0000-0000CC0C0000}"/>
    <cellStyle name="Normal 40 4" xfId="1476" xr:uid="{00000000-0005-0000-0000-0000CD0C0000}"/>
    <cellStyle name="Normal 40 5" xfId="2513" xr:uid="{00000000-0005-0000-0000-0000CE0C0000}"/>
    <cellStyle name="Normal 40 6" xfId="3559" xr:uid="{00000000-0005-0000-0000-0000CF0C0000}"/>
    <cellStyle name="Normal 41" xfId="411" xr:uid="{00000000-0005-0000-0000-0000D00C0000}"/>
    <cellStyle name="Normal 41 2" xfId="753" xr:uid="{00000000-0005-0000-0000-0000D10C0000}"/>
    <cellStyle name="Normal 41 2 2" xfId="1818" xr:uid="{00000000-0005-0000-0000-0000D20C0000}"/>
    <cellStyle name="Normal 41 2 3" xfId="2855" xr:uid="{00000000-0005-0000-0000-0000D30C0000}"/>
    <cellStyle name="Normal 41 2 4" xfId="3901" xr:uid="{00000000-0005-0000-0000-0000D40C0000}"/>
    <cellStyle name="Normal 41 3" xfId="1113" xr:uid="{00000000-0005-0000-0000-0000D50C0000}"/>
    <cellStyle name="Normal 41 3 2" xfId="2167" xr:uid="{00000000-0005-0000-0000-0000D60C0000}"/>
    <cellStyle name="Normal 41 3 3" xfId="3204" xr:uid="{00000000-0005-0000-0000-0000D70C0000}"/>
    <cellStyle name="Normal 41 3 4" xfId="4248" xr:uid="{00000000-0005-0000-0000-0000D80C0000}"/>
    <cellStyle name="Normal 41 4" xfId="1477" xr:uid="{00000000-0005-0000-0000-0000D90C0000}"/>
    <cellStyle name="Normal 41 5" xfId="2514" xr:uid="{00000000-0005-0000-0000-0000DA0C0000}"/>
    <cellStyle name="Normal 41 6" xfId="3560" xr:uid="{00000000-0005-0000-0000-0000DB0C0000}"/>
    <cellStyle name="Normal 42" xfId="237" xr:uid="{00000000-0005-0000-0000-0000DC0C0000}"/>
    <cellStyle name="Normal 42 2" xfId="579" xr:uid="{00000000-0005-0000-0000-0000DD0C0000}"/>
    <cellStyle name="Normal 42 2 2" xfId="1644" xr:uid="{00000000-0005-0000-0000-0000DE0C0000}"/>
    <cellStyle name="Normal 42 2 3" xfId="2681" xr:uid="{00000000-0005-0000-0000-0000DF0C0000}"/>
    <cellStyle name="Normal 42 2 4" xfId="3727" xr:uid="{00000000-0005-0000-0000-0000E00C0000}"/>
    <cellStyle name="Normal 42 3" xfId="939" xr:uid="{00000000-0005-0000-0000-0000E10C0000}"/>
    <cellStyle name="Normal 42 3 2" xfId="1993" xr:uid="{00000000-0005-0000-0000-0000E20C0000}"/>
    <cellStyle name="Normal 42 3 3" xfId="3030" xr:uid="{00000000-0005-0000-0000-0000E30C0000}"/>
    <cellStyle name="Normal 42 3 4" xfId="4074" xr:uid="{00000000-0005-0000-0000-0000E40C0000}"/>
    <cellStyle name="Normal 42 4" xfId="1303" xr:uid="{00000000-0005-0000-0000-0000E50C0000}"/>
    <cellStyle name="Normal 42 5" xfId="2340" xr:uid="{00000000-0005-0000-0000-0000E60C0000}"/>
    <cellStyle name="Normal 42 6" xfId="3386" xr:uid="{00000000-0005-0000-0000-0000E70C0000}"/>
    <cellStyle name="Normal 43" xfId="239" xr:uid="{00000000-0005-0000-0000-0000E80C0000}"/>
    <cellStyle name="Normal 43 2" xfId="581" xr:uid="{00000000-0005-0000-0000-0000E90C0000}"/>
    <cellStyle name="Normal 43 2 2" xfId="1646" xr:uid="{00000000-0005-0000-0000-0000EA0C0000}"/>
    <cellStyle name="Normal 43 2 3" xfId="2683" xr:uid="{00000000-0005-0000-0000-0000EB0C0000}"/>
    <cellStyle name="Normal 43 2 4" xfId="3729" xr:uid="{00000000-0005-0000-0000-0000EC0C0000}"/>
    <cellStyle name="Normal 43 3" xfId="941" xr:uid="{00000000-0005-0000-0000-0000ED0C0000}"/>
    <cellStyle name="Normal 43 3 2" xfId="1995" xr:uid="{00000000-0005-0000-0000-0000EE0C0000}"/>
    <cellStyle name="Normal 43 3 3" xfId="3032" xr:uid="{00000000-0005-0000-0000-0000EF0C0000}"/>
    <cellStyle name="Normal 43 3 4" xfId="4076" xr:uid="{00000000-0005-0000-0000-0000F00C0000}"/>
    <cellStyle name="Normal 43 4" xfId="1305" xr:uid="{00000000-0005-0000-0000-0000F10C0000}"/>
    <cellStyle name="Normal 43 5" xfId="2342" xr:uid="{00000000-0005-0000-0000-0000F20C0000}"/>
    <cellStyle name="Normal 43 6" xfId="3388" xr:uid="{00000000-0005-0000-0000-0000F30C0000}"/>
    <cellStyle name="Normal 44" xfId="412" xr:uid="{00000000-0005-0000-0000-0000F40C0000}"/>
    <cellStyle name="Normal 44 2" xfId="754" xr:uid="{00000000-0005-0000-0000-0000F50C0000}"/>
    <cellStyle name="Normal 44 2 2" xfId="1819" xr:uid="{00000000-0005-0000-0000-0000F60C0000}"/>
    <cellStyle name="Normal 44 2 3" xfId="2856" xr:uid="{00000000-0005-0000-0000-0000F70C0000}"/>
    <cellStyle name="Normal 44 2 4" xfId="3902" xr:uid="{00000000-0005-0000-0000-0000F80C0000}"/>
    <cellStyle name="Normal 44 3" xfId="1114" xr:uid="{00000000-0005-0000-0000-0000F90C0000}"/>
    <cellStyle name="Normal 44 3 2" xfId="2168" xr:uid="{00000000-0005-0000-0000-0000FA0C0000}"/>
    <cellStyle name="Normal 44 3 3" xfId="3205" xr:uid="{00000000-0005-0000-0000-0000FB0C0000}"/>
    <cellStyle name="Normal 44 3 4" xfId="4249" xr:uid="{00000000-0005-0000-0000-0000FC0C0000}"/>
    <cellStyle name="Normal 44 4" xfId="1478" xr:uid="{00000000-0005-0000-0000-0000FD0C0000}"/>
    <cellStyle name="Normal 44 5" xfId="2515" xr:uid="{00000000-0005-0000-0000-0000FE0C0000}"/>
    <cellStyle name="Normal 44 6" xfId="3561" xr:uid="{00000000-0005-0000-0000-0000FF0C0000}"/>
    <cellStyle name="Normal 45" xfId="409" xr:uid="{00000000-0005-0000-0000-0000000D0000}"/>
    <cellStyle name="Normal 45 2" xfId="751" xr:uid="{00000000-0005-0000-0000-0000010D0000}"/>
    <cellStyle name="Normal 45 2 2" xfId="1816" xr:uid="{00000000-0005-0000-0000-0000020D0000}"/>
    <cellStyle name="Normal 45 2 3" xfId="2853" xr:uid="{00000000-0005-0000-0000-0000030D0000}"/>
    <cellStyle name="Normal 45 2 4" xfId="3899" xr:uid="{00000000-0005-0000-0000-0000040D0000}"/>
    <cellStyle name="Normal 45 3" xfId="1111" xr:uid="{00000000-0005-0000-0000-0000050D0000}"/>
    <cellStyle name="Normal 45 3 2" xfId="2165" xr:uid="{00000000-0005-0000-0000-0000060D0000}"/>
    <cellStyle name="Normal 45 3 3" xfId="3202" xr:uid="{00000000-0005-0000-0000-0000070D0000}"/>
    <cellStyle name="Normal 45 3 4" xfId="4246" xr:uid="{00000000-0005-0000-0000-0000080D0000}"/>
    <cellStyle name="Normal 45 4" xfId="1475" xr:uid="{00000000-0005-0000-0000-0000090D0000}"/>
    <cellStyle name="Normal 45 5" xfId="2512" xr:uid="{00000000-0005-0000-0000-00000A0D0000}"/>
    <cellStyle name="Normal 45 6" xfId="3558" xr:uid="{00000000-0005-0000-0000-00000B0D0000}"/>
    <cellStyle name="Normal 46" xfId="762" xr:uid="{00000000-0005-0000-0000-00000C0D0000}"/>
    <cellStyle name="Normal 47" xfId="763" xr:uid="{00000000-0005-0000-0000-00000D0D0000}"/>
    <cellStyle name="Normal 48" xfId="764" xr:uid="{00000000-0005-0000-0000-00000E0D0000}"/>
    <cellStyle name="Normal 49" xfId="765" xr:uid="{00000000-0005-0000-0000-00000F0D0000}"/>
    <cellStyle name="Normal 49 2" xfId="1822" xr:uid="{00000000-0005-0000-0000-0000100D0000}"/>
    <cellStyle name="Normal 49 3" xfId="2859" xr:uid="{00000000-0005-0000-0000-0000110D0000}"/>
    <cellStyle name="Normal 49 4" xfId="3904" xr:uid="{00000000-0005-0000-0000-0000120D0000}"/>
    <cellStyle name="Normal 5" xfId="28" xr:uid="{00000000-0005-0000-0000-0000130D0000}"/>
    <cellStyle name="Normal 5 2" xfId="69" xr:uid="{00000000-0005-0000-0000-0000140D0000}"/>
    <cellStyle name="Normal 50" xfId="766" xr:uid="{00000000-0005-0000-0000-0000150D0000}"/>
    <cellStyle name="Normal 50 2" xfId="1823" xr:uid="{00000000-0005-0000-0000-0000160D0000}"/>
    <cellStyle name="Normal 50 3" xfId="2860" xr:uid="{00000000-0005-0000-0000-0000170D0000}"/>
    <cellStyle name="Normal 50 4" xfId="3905" xr:uid="{00000000-0005-0000-0000-0000180D0000}"/>
    <cellStyle name="Normal 51" xfId="767" xr:uid="{00000000-0005-0000-0000-0000190D0000}"/>
    <cellStyle name="Normal 52" xfId="768" xr:uid="{00000000-0005-0000-0000-00001A0D0000}"/>
    <cellStyle name="Normal 53" xfId="769" xr:uid="{00000000-0005-0000-0000-00001B0D0000}"/>
    <cellStyle name="Normal 53 2" xfId="1824" xr:uid="{00000000-0005-0000-0000-00001C0D0000}"/>
    <cellStyle name="Normal 53 3" xfId="2861" xr:uid="{00000000-0005-0000-0000-00001D0D0000}"/>
    <cellStyle name="Normal 53 4" xfId="3221" xr:uid="{00000000-0005-0000-0000-00001E0D0000}"/>
    <cellStyle name="Normal 54" xfId="770" xr:uid="{00000000-0005-0000-0000-00001F0D0000}"/>
    <cellStyle name="Normal 54 2" xfId="1825" xr:uid="{00000000-0005-0000-0000-0000200D0000}"/>
    <cellStyle name="Normal 54 3" xfId="2862" xr:uid="{00000000-0005-0000-0000-0000210D0000}"/>
    <cellStyle name="Normal 54 4" xfId="3906" xr:uid="{00000000-0005-0000-0000-0000220D0000}"/>
    <cellStyle name="Normal 55" xfId="1115" xr:uid="{00000000-0005-0000-0000-0000230D0000}"/>
    <cellStyle name="Normal 56" xfId="1120" xr:uid="{00000000-0005-0000-0000-0000240D0000}"/>
    <cellStyle name="Normal 56 2" xfId="3212" xr:uid="{00000000-0005-0000-0000-0000250D0000}"/>
    <cellStyle name="Normal 56 3" xfId="4259" xr:uid="{00000000-0005-0000-0000-0000260D0000}"/>
    <cellStyle name="Normal 56 4" xfId="4260" xr:uid="{00000000-0005-0000-0000-0000270D0000}"/>
    <cellStyle name="Normal 57" xfId="1122" xr:uid="{00000000-0005-0000-0000-0000280D0000}"/>
    <cellStyle name="Normal 58" xfId="1124" xr:uid="{00000000-0005-0000-0000-0000290D0000}"/>
    <cellStyle name="Normal 59" xfId="1126" xr:uid="{00000000-0005-0000-0000-00002A0D0000}"/>
    <cellStyle name="Normal 6" xfId="29" xr:uid="{00000000-0005-0000-0000-00002B0D0000}"/>
    <cellStyle name="Normal 6 2" xfId="44" xr:uid="{00000000-0005-0000-0000-00002C0D0000}"/>
    <cellStyle name="Normal 6 3" xfId="70" xr:uid="{00000000-0005-0000-0000-00002D0D0000}"/>
    <cellStyle name="Normal 6 3 10" xfId="3246" xr:uid="{00000000-0005-0000-0000-00002E0D0000}"/>
    <cellStyle name="Normal 6 3 2" xfId="105" xr:uid="{00000000-0005-0000-0000-00002F0D0000}"/>
    <cellStyle name="Normal 6 3 2 2" xfId="193" xr:uid="{00000000-0005-0000-0000-0000300D0000}"/>
    <cellStyle name="Normal 6 3 2 2 2" xfId="371" xr:uid="{00000000-0005-0000-0000-0000310D0000}"/>
    <cellStyle name="Normal 6 3 2 2 2 2" xfId="713" xr:uid="{00000000-0005-0000-0000-0000320D0000}"/>
    <cellStyle name="Normal 6 3 2 2 2 2 2" xfId="1778" xr:uid="{00000000-0005-0000-0000-0000330D0000}"/>
    <cellStyle name="Normal 6 3 2 2 2 2 3" xfId="2815" xr:uid="{00000000-0005-0000-0000-0000340D0000}"/>
    <cellStyle name="Normal 6 3 2 2 2 2 4" xfId="3861" xr:uid="{00000000-0005-0000-0000-0000350D0000}"/>
    <cellStyle name="Normal 6 3 2 2 2 3" xfId="1073" xr:uid="{00000000-0005-0000-0000-0000360D0000}"/>
    <cellStyle name="Normal 6 3 2 2 2 3 2" xfId="2127" xr:uid="{00000000-0005-0000-0000-0000370D0000}"/>
    <cellStyle name="Normal 6 3 2 2 2 3 3" xfId="3164" xr:uid="{00000000-0005-0000-0000-0000380D0000}"/>
    <cellStyle name="Normal 6 3 2 2 2 3 4" xfId="4208" xr:uid="{00000000-0005-0000-0000-0000390D0000}"/>
    <cellStyle name="Normal 6 3 2 2 2 4" xfId="1437" xr:uid="{00000000-0005-0000-0000-00003A0D0000}"/>
    <cellStyle name="Normal 6 3 2 2 2 5" xfId="2474" xr:uid="{00000000-0005-0000-0000-00003B0D0000}"/>
    <cellStyle name="Normal 6 3 2 2 2 6" xfId="3520" xr:uid="{00000000-0005-0000-0000-00003C0D0000}"/>
    <cellStyle name="Normal 6 3 2 2 3" xfId="543" xr:uid="{00000000-0005-0000-0000-00003D0D0000}"/>
    <cellStyle name="Normal 6 3 2 2 3 2" xfId="1608" xr:uid="{00000000-0005-0000-0000-00003E0D0000}"/>
    <cellStyle name="Normal 6 3 2 2 3 3" xfId="2645" xr:uid="{00000000-0005-0000-0000-00003F0D0000}"/>
    <cellStyle name="Normal 6 3 2 2 3 4" xfId="3691" xr:uid="{00000000-0005-0000-0000-0000400D0000}"/>
    <cellStyle name="Normal 6 3 2 2 4" xfId="903" xr:uid="{00000000-0005-0000-0000-0000410D0000}"/>
    <cellStyle name="Normal 6 3 2 2 4 2" xfId="1957" xr:uid="{00000000-0005-0000-0000-0000420D0000}"/>
    <cellStyle name="Normal 6 3 2 2 4 3" xfId="2994" xr:uid="{00000000-0005-0000-0000-0000430D0000}"/>
    <cellStyle name="Normal 6 3 2 2 4 4" xfId="4038" xr:uid="{00000000-0005-0000-0000-0000440D0000}"/>
    <cellStyle name="Normal 6 3 2 2 5" xfId="1267" xr:uid="{00000000-0005-0000-0000-0000450D0000}"/>
    <cellStyle name="Normal 6 3 2 2 6" xfId="2304" xr:uid="{00000000-0005-0000-0000-0000460D0000}"/>
    <cellStyle name="Normal 6 3 2 2 7" xfId="3350" xr:uid="{00000000-0005-0000-0000-0000470D0000}"/>
    <cellStyle name="Normal 6 3 2 3" xfId="288" xr:uid="{00000000-0005-0000-0000-0000480D0000}"/>
    <cellStyle name="Normal 6 3 2 3 2" xfId="630" xr:uid="{00000000-0005-0000-0000-0000490D0000}"/>
    <cellStyle name="Normal 6 3 2 3 2 2" xfId="1695" xr:uid="{00000000-0005-0000-0000-00004A0D0000}"/>
    <cellStyle name="Normal 6 3 2 3 2 3" xfId="2732" xr:uid="{00000000-0005-0000-0000-00004B0D0000}"/>
    <cellStyle name="Normal 6 3 2 3 2 4" xfId="3778" xr:uid="{00000000-0005-0000-0000-00004C0D0000}"/>
    <cellStyle name="Normal 6 3 2 3 3" xfId="990" xr:uid="{00000000-0005-0000-0000-00004D0D0000}"/>
    <cellStyle name="Normal 6 3 2 3 3 2" xfId="2044" xr:uid="{00000000-0005-0000-0000-00004E0D0000}"/>
    <cellStyle name="Normal 6 3 2 3 3 3" xfId="3081" xr:uid="{00000000-0005-0000-0000-00004F0D0000}"/>
    <cellStyle name="Normal 6 3 2 3 3 4" xfId="4125" xr:uid="{00000000-0005-0000-0000-0000500D0000}"/>
    <cellStyle name="Normal 6 3 2 3 4" xfId="1354" xr:uid="{00000000-0005-0000-0000-0000510D0000}"/>
    <cellStyle name="Normal 6 3 2 3 5" xfId="2391" xr:uid="{00000000-0005-0000-0000-0000520D0000}"/>
    <cellStyle name="Normal 6 3 2 3 6" xfId="3437" xr:uid="{00000000-0005-0000-0000-0000530D0000}"/>
    <cellStyle name="Normal 6 3 2 4" xfId="461" xr:uid="{00000000-0005-0000-0000-0000540D0000}"/>
    <cellStyle name="Normal 6 3 2 4 2" xfId="1526" xr:uid="{00000000-0005-0000-0000-0000550D0000}"/>
    <cellStyle name="Normal 6 3 2 4 3" xfId="2563" xr:uid="{00000000-0005-0000-0000-0000560D0000}"/>
    <cellStyle name="Normal 6 3 2 4 4" xfId="3609" xr:uid="{00000000-0005-0000-0000-0000570D0000}"/>
    <cellStyle name="Normal 6 3 2 5" xfId="821" xr:uid="{00000000-0005-0000-0000-0000580D0000}"/>
    <cellStyle name="Normal 6 3 2 5 2" xfId="1875" xr:uid="{00000000-0005-0000-0000-0000590D0000}"/>
    <cellStyle name="Normal 6 3 2 5 3" xfId="2912" xr:uid="{00000000-0005-0000-0000-00005A0D0000}"/>
    <cellStyle name="Normal 6 3 2 5 4" xfId="3956" xr:uid="{00000000-0005-0000-0000-00005B0D0000}"/>
    <cellStyle name="Normal 6 3 2 6" xfId="1185" xr:uid="{00000000-0005-0000-0000-00005C0D0000}"/>
    <cellStyle name="Normal 6 3 2 7" xfId="2222" xr:uid="{00000000-0005-0000-0000-00005D0D0000}"/>
    <cellStyle name="Normal 6 3 2 8" xfId="3269" xr:uid="{00000000-0005-0000-0000-00005E0D0000}"/>
    <cellStyle name="Normal 6 3 3" xfId="136" xr:uid="{00000000-0005-0000-0000-00005F0D0000}"/>
    <cellStyle name="Normal 6 3 3 2" xfId="222" xr:uid="{00000000-0005-0000-0000-0000600D0000}"/>
    <cellStyle name="Normal 6 3 3 2 2" xfId="400" xr:uid="{00000000-0005-0000-0000-0000610D0000}"/>
    <cellStyle name="Normal 6 3 3 2 2 2" xfId="742" xr:uid="{00000000-0005-0000-0000-0000620D0000}"/>
    <cellStyle name="Normal 6 3 3 2 2 2 2" xfId="1807" xr:uid="{00000000-0005-0000-0000-0000630D0000}"/>
    <cellStyle name="Normal 6 3 3 2 2 2 3" xfId="2844" xr:uid="{00000000-0005-0000-0000-0000640D0000}"/>
    <cellStyle name="Normal 6 3 3 2 2 2 4" xfId="3890" xr:uid="{00000000-0005-0000-0000-0000650D0000}"/>
    <cellStyle name="Normal 6 3 3 2 2 3" xfId="1102" xr:uid="{00000000-0005-0000-0000-0000660D0000}"/>
    <cellStyle name="Normal 6 3 3 2 2 3 2" xfId="2156" xr:uid="{00000000-0005-0000-0000-0000670D0000}"/>
    <cellStyle name="Normal 6 3 3 2 2 3 3" xfId="3193" xr:uid="{00000000-0005-0000-0000-0000680D0000}"/>
    <cellStyle name="Normal 6 3 3 2 2 3 4" xfId="4237" xr:uid="{00000000-0005-0000-0000-0000690D0000}"/>
    <cellStyle name="Normal 6 3 3 2 2 4" xfId="1466" xr:uid="{00000000-0005-0000-0000-00006A0D0000}"/>
    <cellStyle name="Normal 6 3 3 2 2 5" xfId="2503" xr:uid="{00000000-0005-0000-0000-00006B0D0000}"/>
    <cellStyle name="Normal 6 3 3 2 2 6" xfId="3549" xr:uid="{00000000-0005-0000-0000-00006C0D0000}"/>
    <cellStyle name="Normal 6 3 3 2 3" xfId="572" xr:uid="{00000000-0005-0000-0000-00006D0D0000}"/>
    <cellStyle name="Normal 6 3 3 2 3 2" xfId="1637" xr:uid="{00000000-0005-0000-0000-00006E0D0000}"/>
    <cellStyle name="Normal 6 3 3 2 3 3" xfId="2674" xr:uid="{00000000-0005-0000-0000-00006F0D0000}"/>
    <cellStyle name="Normal 6 3 3 2 3 4" xfId="3720" xr:uid="{00000000-0005-0000-0000-0000700D0000}"/>
    <cellStyle name="Normal 6 3 3 2 4" xfId="932" xr:uid="{00000000-0005-0000-0000-0000710D0000}"/>
    <cellStyle name="Normal 6 3 3 2 4 2" xfId="1986" xr:uid="{00000000-0005-0000-0000-0000720D0000}"/>
    <cellStyle name="Normal 6 3 3 2 4 3" xfId="3023" xr:uid="{00000000-0005-0000-0000-0000730D0000}"/>
    <cellStyle name="Normal 6 3 3 2 4 4" xfId="4067" xr:uid="{00000000-0005-0000-0000-0000740D0000}"/>
    <cellStyle name="Normal 6 3 3 2 5" xfId="1296" xr:uid="{00000000-0005-0000-0000-0000750D0000}"/>
    <cellStyle name="Normal 6 3 3 2 6" xfId="2333" xr:uid="{00000000-0005-0000-0000-0000760D0000}"/>
    <cellStyle name="Normal 6 3 3 2 7" xfId="3379" xr:uid="{00000000-0005-0000-0000-0000770D0000}"/>
    <cellStyle name="Normal 6 3 3 3" xfId="317" xr:uid="{00000000-0005-0000-0000-0000780D0000}"/>
    <cellStyle name="Normal 6 3 3 3 2" xfId="659" xr:uid="{00000000-0005-0000-0000-0000790D0000}"/>
    <cellStyle name="Normal 6 3 3 3 2 2" xfId="1724" xr:uid="{00000000-0005-0000-0000-00007A0D0000}"/>
    <cellStyle name="Normal 6 3 3 3 2 3" xfId="2761" xr:uid="{00000000-0005-0000-0000-00007B0D0000}"/>
    <cellStyle name="Normal 6 3 3 3 2 4" xfId="3807" xr:uid="{00000000-0005-0000-0000-00007C0D0000}"/>
    <cellStyle name="Normal 6 3 3 3 3" xfId="1019" xr:uid="{00000000-0005-0000-0000-00007D0D0000}"/>
    <cellStyle name="Normal 6 3 3 3 3 2" xfId="2073" xr:uid="{00000000-0005-0000-0000-00007E0D0000}"/>
    <cellStyle name="Normal 6 3 3 3 3 3" xfId="3110" xr:uid="{00000000-0005-0000-0000-00007F0D0000}"/>
    <cellStyle name="Normal 6 3 3 3 3 4" xfId="4154" xr:uid="{00000000-0005-0000-0000-0000800D0000}"/>
    <cellStyle name="Normal 6 3 3 3 4" xfId="1383" xr:uid="{00000000-0005-0000-0000-0000810D0000}"/>
    <cellStyle name="Normal 6 3 3 3 5" xfId="2420" xr:uid="{00000000-0005-0000-0000-0000820D0000}"/>
    <cellStyle name="Normal 6 3 3 3 6" xfId="3466" xr:uid="{00000000-0005-0000-0000-0000830D0000}"/>
    <cellStyle name="Normal 6 3 3 4" xfId="490" xr:uid="{00000000-0005-0000-0000-0000840D0000}"/>
    <cellStyle name="Normal 6 3 3 4 2" xfId="1555" xr:uid="{00000000-0005-0000-0000-0000850D0000}"/>
    <cellStyle name="Normal 6 3 3 4 3" xfId="2592" xr:uid="{00000000-0005-0000-0000-0000860D0000}"/>
    <cellStyle name="Normal 6 3 3 4 4" xfId="3638" xr:uid="{00000000-0005-0000-0000-0000870D0000}"/>
    <cellStyle name="Normal 6 3 3 5" xfId="850" xr:uid="{00000000-0005-0000-0000-0000880D0000}"/>
    <cellStyle name="Normal 6 3 3 5 2" xfId="1904" xr:uid="{00000000-0005-0000-0000-0000890D0000}"/>
    <cellStyle name="Normal 6 3 3 5 3" xfId="2941" xr:uid="{00000000-0005-0000-0000-00008A0D0000}"/>
    <cellStyle name="Normal 6 3 3 5 4" xfId="3985" xr:uid="{00000000-0005-0000-0000-00008B0D0000}"/>
    <cellStyle name="Normal 6 3 3 6" xfId="1214" xr:uid="{00000000-0005-0000-0000-00008C0D0000}"/>
    <cellStyle name="Normal 6 3 3 7" xfId="2251" xr:uid="{00000000-0005-0000-0000-00008D0D0000}"/>
    <cellStyle name="Normal 6 3 3 8" xfId="3298" xr:uid="{00000000-0005-0000-0000-00008E0D0000}"/>
    <cellStyle name="Normal 6 3 4" xfId="168" xr:uid="{00000000-0005-0000-0000-00008F0D0000}"/>
    <cellStyle name="Normal 6 3 4 2" xfId="346" xr:uid="{00000000-0005-0000-0000-0000900D0000}"/>
    <cellStyle name="Normal 6 3 4 2 2" xfId="688" xr:uid="{00000000-0005-0000-0000-0000910D0000}"/>
    <cellStyle name="Normal 6 3 4 2 2 2" xfId="1753" xr:uid="{00000000-0005-0000-0000-0000920D0000}"/>
    <cellStyle name="Normal 6 3 4 2 2 3" xfId="2790" xr:uid="{00000000-0005-0000-0000-0000930D0000}"/>
    <cellStyle name="Normal 6 3 4 2 2 4" xfId="3836" xr:uid="{00000000-0005-0000-0000-0000940D0000}"/>
    <cellStyle name="Normal 6 3 4 2 3" xfId="1048" xr:uid="{00000000-0005-0000-0000-0000950D0000}"/>
    <cellStyle name="Normal 6 3 4 2 3 2" xfId="2102" xr:uid="{00000000-0005-0000-0000-0000960D0000}"/>
    <cellStyle name="Normal 6 3 4 2 3 3" xfId="3139" xr:uid="{00000000-0005-0000-0000-0000970D0000}"/>
    <cellStyle name="Normal 6 3 4 2 3 4" xfId="4183" xr:uid="{00000000-0005-0000-0000-0000980D0000}"/>
    <cellStyle name="Normal 6 3 4 2 4" xfId="1412" xr:uid="{00000000-0005-0000-0000-0000990D0000}"/>
    <cellStyle name="Normal 6 3 4 2 5" xfId="2449" xr:uid="{00000000-0005-0000-0000-00009A0D0000}"/>
    <cellStyle name="Normal 6 3 4 2 6" xfId="3495" xr:uid="{00000000-0005-0000-0000-00009B0D0000}"/>
    <cellStyle name="Normal 6 3 4 3" xfId="518" xr:uid="{00000000-0005-0000-0000-00009C0D0000}"/>
    <cellStyle name="Normal 6 3 4 3 2" xfId="1583" xr:uid="{00000000-0005-0000-0000-00009D0D0000}"/>
    <cellStyle name="Normal 6 3 4 3 3" xfId="2620" xr:uid="{00000000-0005-0000-0000-00009E0D0000}"/>
    <cellStyle name="Normal 6 3 4 3 4" xfId="3666" xr:uid="{00000000-0005-0000-0000-00009F0D0000}"/>
    <cellStyle name="Normal 6 3 4 4" xfId="878" xr:uid="{00000000-0005-0000-0000-0000A00D0000}"/>
    <cellStyle name="Normal 6 3 4 4 2" xfId="1932" xr:uid="{00000000-0005-0000-0000-0000A10D0000}"/>
    <cellStyle name="Normal 6 3 4 4 3" xfId="2969" xr:uid="{00000000-0005-0000-0000-0000A20D0000}"/>
    <cellStyle name="Normal 6 3 4 4 4" xfId="4013" xr:uid="{00000000-0005-0000-0000-0000A30D0000}"/>
    <cellStyle name="Normal 6 3 4 5" xfId="1242" xr:uid="{00000000-0005-0000-0000-0000A40D0000}"/>
    <cellStyle name="Normal 6 3 4 6" xfId="2279" xr:uid="{00000000-0005-0000-0000-0000A50D0000}"/>
    <cellStyle name="Normal 6 3 4 7" xfId="3326" xr:uid="{00000000-0005-0000-0000-0000A60D0000}"/>
    <cellStyle name="Normal 6 3 5" xfId="262" xr:uid="{00000000-0005-0000-0000-0000A70D0000}"/>
    <cellStyle name="Normal 6 3 5 2" xfId="604" xr:uid="{00000000-0005-0000-0000-0000A80D0000}"/>
    <cellStyle name="Normal 6 3 5 2 2" xfId="1669" xr:uid="{00000000-0005-0000-0000-0000A90D0000}"/>
    <cellStyle name="Normal 6 3 5 2 3" xfId="2706" xr:uid="{00000000-0005-0000-0000-0000AA0D0000}"/>
    <cellStyle name="Normal 6 3 5 2 4" xfId="3752" xr:uid="{00000000-0005-0000-0000-0000AB0D0000}"/>
    <cellStyle name="Normal 6 3 5 3" xfId="964" xr:uid="{00000000-0005-0000-0000-0000AC0D0000}"/>
    <cellStyle name="Normal 6 3 5 3 2" xfId="2018" xr:uid="{00000000-0005-0000-0000-0000AD0D0000}"/>
    <cellStyle name="Normal 6 3 5 3 3" xfId="3055" xr:uid="{00000000-0005-0000-0000-0000AE0D0000}"/>
    <cellStyle name="Normal 6 3 5 3 4" xfId="4099" xr:uid="{00000000-0005-0000-0000-0000AF0D0000}"/>
    <cellStyle name="Normal 6 3 5 4" xfId="1328" xr:uid="{00000000-0005-0000-0000-0000B00D0000}"/>
    <cellStyle name="Normal 6 3 5 5" xfId="2365" xr:uid="{00000000-0005-0000-0000-0000B10D0000}"/>
    <cellStyle name="Normal 6 3 5 6" xfId="3411" xr:uid="{00000000-0005-0000-0000-0000B20D0000}"/>
    <cellStyle name="Normal 6 3 6" xfId="435" xr:uid="{00000000-0005-0000-0000-0000B30D0000}"/>
    <cellStyle name="Normal 6 3 6 2" xfId="1501" xr:uid="{00000000-0005-0000-0000-0000B40D0000}"/>
    <cellStyle name="Normal 6 3 6 3" xfId="2538" xr:uid="{00000000-0005-0000-0000-0000B50D0000}"/>
    <cellStyle name="Normal 6 3 6 4" xfId="3584" xr:uid="{00000000-0005-0000-0000-0000B60D0000}"/>
    <cellStyle name="Normal 6 3 7" xfId="796" xr:uid="{00000000-0005-0000-0000-0000B70D0000}"/>
    <cellStyle name="Normal 6 3 7 2" xfId="1850" xr:uid="{00000000-0005-0000-0000-0000B80D0000}"/>
    <cellStyle name="Normal 6 3 7 3" xfId="2887" xr:uid="{00000000-0005-0000-0000-0000B90D0000}"/>
    <cellStyle name="Normal 6 3 7 4" xfId="3931" xr:uid="{00000000-0005-0000-0000-0000BA0D0000}"/>
    <cellStyle name="Normal 6 3 8" xfId="1160" xr:uid="{00000000-0005-0000-0000-0000BB0D0000}"/>
    <cellStyle name="Normal 6 3 9" xfId="2197" xr:uid="{00000000-0005-0000-0000-0000BC0D0000}"/>
    <cellStyle name="Normal 60" xfId="1128" xr:uid="{00000000-0005-0000-0000-0000BD0D0000}"/>
    <cellStyle name="Normal 61" xfId="1130" xr:uid="{00000000-0005-0000-0000-0000BE0D0000}"/>
    <cellStyle name="Normal 62" xfId="1132" xr:uid="{00000000-0005-0000-0000-0000BF0D0000}"/>
    <cellStyle name="Normal 62 2" xfId="2169" xr:uid="{00000000-0005-0000-0000-0000C00D0000}"/>
    <cellStyle name="Normal 62 3" xfId="3206" xr:uid="{00000000-0005-0000-0000-0000C10D0000}"/>
    <cellStyle name="Normal 62 4" xfId="4250" xr:uid="{00000000-0005-0000-0000-0000C20D0000}"/>
    <cellStyle name="Normal 63" xfId="1136" xr:uid="{00000000-0005-0000-0000-0000C30D0000}"/>
    <cellStyle name="Normal 63 2" xfId="2173" xr:uid="{00000000-0005-0000-0000-0000C40D0000}"/>
    <cellStyle name="Normal 63 3" xfId="3210" xr:uid="{00000000-0005-0000-0000-0000C50D0000}"/>
    <cellStyle name="Normal 63 4" xfId="4254" xr:uid="{00000000-0005-0000-0000-0000C60D0000}"/>
    <cellStyle name="Normal 64" xfId="4256" xr:uid="{00000000-0005-0000-0000-0000C70D0000}"/>
    <cellStyle name="Normal 65" xfId="4263" xr:uid="{00000000-0005-0000-0000-0000C80D0000}"/>
    <cellStyle name="Normal 66" xfId="4265" xr:uid="{00000000-0005-0000-0000-0000C90D0000}"/>
    <cellStyle name="Normal 7" xfId="4" xr:uid="{00000000-0005-0000-0000-0000CA0D0000}"/>
    <cellStyle name="Normal 8" xfId="35" xr:uid="{00000000-0005-0000-0000-0000CB0D0000}"/>
    <cellStyle name="Normal 8 2" xfId="47" xr:uid="{00000000-0005-0000-0000-0000CC0D0000}"/>
    <cellStyle name="Normal 9" xfId="48" xr:uid="{00000000-0005-0000-0000-0000CD0D0000}"/>
    <cellStyle name="Normal 9 10" xfId="3231" xr:uid="{00000000-0005-0000-0000-0000CE0D0000}"/>
    <cellStyle name="Normal 9 2" xfId="111" xr:uid="{00000000-0005-0000-0000-0000CF0D0000}"/>
    <cellStyle name="Normal 9 2 2" xfId="198" xr:uid="{00000000-0005-0000-0000-0000D00D0000}"/>
    <cellStyle name="Normal 9 2 2 2" xfId="376" xr:uid="{00000000-0005-0000-0000-0000D10D0000}"/>
    <cellStyle name="Normal 9 2 2 2 2" xfId="718" xr:uid="{00000000-0005-0000-0000-0000D20D0000}"/>
    <cellStyle name="Normal 9 2 2 2 2 2" xfId="1783" xr:uid="{00000000-0005-0000-0000-0000D30D0000}"/>
    <cellStyle name="Normal 9 2 2 2 2 3" xfId="2820" xr:uid="{00000000-0005-0000-0000-0000D40D0000}"/>
    <cellStyle name="Normal 9 2 2 2 2 4" xfId="3866" xr:uid="{00000000-0005-0000-0000-0000D50D0000}"/>
    <cellStyle name="Normal 9 2 2 2 3" xfId="1078" xr:uid="{00000000-0005-0000-0000-0000D60D0000}"/>
    <cellStyle name="Normal 9 2 2 2 3 2" xfId="2132" xr:uid="{00000000-0005-0000-0000-0000D70D0000}"/>
    <cellStyle name="Normal 9 2 2 2 3 3" xfId="3169" xr:uid="{00000000-0005-0000-0000-0000D80D0000}"/>
    <cellStyle name="Normal 9 2 2 2 3 4" xfId="4213" xr:uid="{00000000-0005-0000-0000-0000D90D0000}"/>
    <cellStyle name="Normal 9 2 2 2 4" xfId="1442" xr:uid="{00000000-0005-0000-0000-0000DA0D0000}"/>
    <cellStyle name="Normal 9 2 2 2 5" xfId="2479" xr:uid="{00000000-0005-0000-0000-0000DB0D0000}"/>
    <cellStyle name="Normal 9 2 2 2 6" xfId="3525" xr:uid="{00000000-0005-0000-0000-0000DC0D0000}"/>
    <cellStyle name="Normal 9 2 2 3" xfId="548" xr:uid="{00000000-0005-0000-0000-0000DD0D0000}"/>
    <cellStyle name="Normal 9 2 2 3 2" xfId="1613" xr:uid="{00000000-0005-0000-0000-0000DE0D0000}"/>
    <cellStyle name="Normal 9 2 2 3 3" xfId="2650" xr:uid="{00000000-0005-0000-0000-0000DF0D0000}"/>
    <cellStyle name="Normal 9 2 2 3 4" xfId="3696" xr:uid="{00000000-0005-0000-0000-0000E00D0000}"/>
    <cellStyle name="Normal 9 2 2 4" xfId="908" xr:uid="{00000000-0005-0000-0000-0000E10D0000}"/>
    <cellStyle name="Normal 9 2 2 4 2" xfId="1962" xr:uid="{00000000-0005-0000-0000-0000E20D0000}"/>
    <cellStyle name="Normal 9 2 2 4 3" xfId="2999" xr:uid="{00000000-0005-0000-0000-0000E30D0000}"/>
    <cellStyle name="Normal 9 2 2 4 4" xfId="4043" xr:uid="{00000000-0005-0000-0000-0000E40D0000}"/>
    <cellStyle name="Normal 9 2 2 5" xfId="1272" xr:uid="{00000000-0005-0000-0000-0000E50D0000}"/>
    <cellStyle name="Normal 9 2 2 6" xfId="2309" xr:uid="{00000000-0005-0000-0000-0000E60D0000}"/>
    <cellStyle name="Normal 9 2 2 7" xfId="3355" xr:uid="{00000000-0005-0000-0000-0000E70D0000}"/>
    <cellStyle name="Normal 9 2 3" xfId="293" xr:uid="{00000000-0005-0000-0000-0000E80D0000}"/>
    <cellStyle name="Normal 9 2 3 2" xfId="635" xr:uid="{00000000-0005-0000-0000-0000E90D0000}"/>
    <cellStyle name="Normal 9 2 3 2 2" xfId="1700" xr:uid="{00000000-0005-0000-0000-0000EA0D0000}"/>
    <cellStyle name="Normal 9 2 3 2 3" xfId="2737" xr:uid="{00000000-0005-0000-0000-0000EB0D0000}"/>
    <cellStyle name="Normal 9 2 3 2 4" xfId="3783" xr:uid="{00000000-0005-0000-0000-0000EC0D0000}"/>
    <cellStyle name="Normal 9 2 3 3" xfId="995" xr:uid="{00000000-0005-0000-0000-0000ED0D0000}"/>
    <cellStyle name="Normal 9 2 3 3 2" xfId="2049" xr:uid="{00000000-0005-0000-0000-0000EE0D0000}"/>
    <cellStyle name="Normal 9 2 3 3 3" xfId="3086" xr:uid="{00000000-0005-0000-0000-0000EF0D0000}"/>
    <cellStyle name="Normal 9 2 3 3 4" xfId="4130" xr:uid="{00000000-0005-0000-0000-0000F00D0000}"/>
    <cellStyle name="Normal 9 2 3 4" xfId="1359" xr:uid="{00000000-0005-0000-0000-0000F10D0000}"/>
    <cellStyle name="Normal 9 2 3 5" xfId="2396" xr:uid="{00000000-0005-0000-0000-0000F20D0000}"/>
    <cellStyle name="Normal 9 2 3 6" xfId="3442" xr:uid="{00000000-0005-0000-0000-0000F30D0000}"/>
    <cellStyle name="Normal 9 2 4" xfId="466" xr:uid="{00000000-0005-0000-0000-0000F40D0000}"/>
    <cellStyle name="Normal 9 2 4 2" xfId="1531" xr:uid="{00000000-0005-0000-0000-0000F50D0000}"/>
    <cellStyle name="Normal 9 2 4 3" xfId="2568" xr:uid="{00000000-0005-0000-0000-0000F60D0000}"/>
    <cellStyle name="Normal 9 2 4 4" xfId="3614" xr:uid="{00000000-0005-0000-0000-0000F70D0000}"/>
    <cellStyle name="Normal 9 2 5" xfId="826" xr:uid="{00000000-0005-0000-0000-0000F80D0000}"/>
    <cellStyle name="Normal 9 2 5 2" xfId="1880" xr:uid="{00000000-0005-0000-0000-0000F90D0000}"/>
    <cellStyle name="Normal 9 2 5 3" xfId="2917" xr:uid="{00000000-0005-0000-0000-0000FA0D0000}"/>
    <cellStyle name="Normal 9 2 5 4" xfId="3961" xr:uid="{00000000-0005-0000-0000-0000FB0D0000}"/>
    <cellStyle name="Normal 9 2 6" xfId="1190" xr:uid="{00000000-0005-0000-0000-0000FC0D0000}"/>
    <cellStyle name="Normal 9 2 7" xfId="2227" xr:uid="{00000000-0005-0000-0000-0000FD0D0000}"/>
    <cellStyle name="Normal 9 2 8" xfId="3274" xr:uid="{00000000-0005-0000-0000-0000FE0D0000}"/>
    <cellStyle name="Normal 9 3" xfId="121" xr:uid="{00000000-0005-0000-0000-0000FF0D0000}"/>
    <cellStyle name="Normal 9 3 2" xfId="207" xr:uid="{00000000-0005-0000-0000-0000000E0000}"/>
    <cellStyle name="Normal 9 3 2 2" xfId="385" xr:uid="{00000000-0005-0000-0000-0000010E0000}"/>
    <cellStyle name="Normal 9 3 2 2 2" xfId="727" xr:uid="{00000000-0005-0000-0000-0000020E0000}"/>
    <cellStyle name="Normal 9 3 2 2 2 2" xfId="1792" xr:uid="{00000000-0005-0000-0000-0000030E0000}"/>
    <cellStyle name="Normal 9 3 2 2 2 3" xfId="2829" xr:uid="{00000000-0005-0000-0000-0000040E0000}"/>
    <cellStyle name="Normal 9 3 2 2 2 4" xfId="3875" xr:uid="{00000000-0005-0000-0000-0000050E0000}"/>
    <cellStyle name="Normal 9 3 2 2 3" xfId="1087" xr:uid="{00000000-0005-0000-0000-0000060E0000}"/>
    <cellStyle name="Normal 9 3 2 2 3 2" xfId="2141" xr:uid="{00000000-0005-0000-0000-0000070E0000}"/>
    <cellStyle name="Normal 9 3 2 2 3 3" xfId="3178" xr:uid="{00000000-0005-0000-0000-0000080E0000}"/>
    <cellStyle name="Normal 9 3 2 2 3 4" xfId="4222" xr:uid="{00000000-0005-0000-0000-0000090E0000}"/>
    <cellStyle name="Normal 9 3 2 2 4" xfId="1451" xr:uid="{00000000-0005-0000-0000-00000A0E0000}"/>
    <cellStyle name="Normal 9 3 2 2 5" xfId="2488" xr:uid="{00000000-0005-0000-0000-00000B0E0000}"/>
    <cellStyle name="Normal 9 3 2 2 6" xfId="3534" xr:uid="{00000000-0005-0000-0000-00000C0E0000}"/>
    <cellStyle name="Normal 9 3 2 3" xfId="557" xr:uid="{00000000-0005-0000-0000-00000D0E0000}"/>
    <cellStyle name="Normal 9 3 2 3 2" xfId="1622" xr:uid="{00000000-0005-0000-0000-00000E0E0000}"/>
    <cellStyle name="Normal 9 3 2 3 3" xfId="2659" xr:uid="{00000000-0005-0000-0000-00000F0E0000}"/>
    <cellStyle name="Normal 9 3 2 3 4" xfId="3705" xr:uid="{00000000-0005-0000-0000-0000100E0000}"/>
    <cellStyle name="Normal 9 3 2 4" xfId="917" xr:uid="{00000000-0005-0000-0000-0000110E0000}"/>
    <cellStyle name="Normal 9 3 2 4 2" xfId="1971" xr:uid="{00000000-0005-0000-0000-0000120E0000}"/>
    <cellStyle name="Normal 9 3 2 4 3" xfId="3008" xr:uid="{00000000-0005-0000-0000-0000130E0000}"/>
    <cellStyle name="Normal 9 3 2 4 4" xfId="4052" xr:uid="{00000000-0005-0000-0000-0000140E0000}"/>
    <cellStyle name="Normal 9 3 2 5" xfId="1281" xr:uid="{00000000-0005-0000-0000-0000150E0000}"/>
    <cellStyle name="Normal 9 3 2 6" xfId="2318" xr:uid="{00000000-0005-0000-0000-0000160E0000}"/>
    <cellStyle name="Normal 9 3 2 7" xfId="3364" xr:uid="{00000000-0005-0000-0000-0000170E0000}"/>
    <cellStyle name="Normal 9 3 3" xfId="302" xr:uid="{00000000-0005-0000-0000-0000180E0000}"/>
    <cellStyle name="Normal 9 3 3 2" xfId="644" xr:uid="{00000000-0005-0000-0000-0000190E0000}"/>
    <cellStyle name="Normal 9 3 3 2 2" xfId="1709" xr:uid="{00000000-0005-0000-0000-00001A0E0000}"/>
    <cellStyle name="Normal 9 3 3 2 3" xfId="2746" xr:uid="{00000000-0005-0000-0000-00001B0E0000}"/>
    <cellStyle name="Normal 9 3 3 2 4" xfId="3792" xr:uid="{00000000-0005-0000-0000-00001C0E0000}"/>
    <cellStyle name="Normal 9 3 3 3" xfId="1004" xr:uid="{00000000-0005-0000-0000-00001D0E0000}"/>
    <cellStyle name="Normal 9 3 3 3 2" xfId="2058" xr:uid="{00000000-0005-0000-0000-00001E0E0000}"/>
    <cellStyle name="Normal 9 3 3 3 3" xfId="3095" xr:uid="{00000000-0005-0000-0000-00001F0E0000}"/>
    <cellStyle name="Normal 9 3 3 3 4" xfId="4139" xr:uid="{00000000-0005-0000-0000-0000200E0000}"/>
    <cellStyle name="Normal 9 3 3 4" xfId="1368" xr:uid="{00000000-0005-0000-0000-0000210E0000}"/>
    <cellStyle name="Normal 9 3 3 5" xfId="2405" xr:uid="{00000000-0005-0000-0000-0000220E0000}"/>
    <cellStyle name="Normal 9 3 3 6" xfId="3451" xr:uid="{00000000-0005-0000-0000-0000230E0000}"/>
    <cellStyle name="Normal 9 3 4" xfId="475" xr:uid="{00000000-0005-0000-0000-0000240E0000}"/>
    <cellStyle name="Normal 9 3 4 2" xfId="1540" xr:uid="{00000000-0005-0000-0000-0000250E0000}"/>
    <cellStyle name="Normal 9 3 4 3" xfId="2577" xr:uid="{00000000-0005-0000-0000-0000260E0000}"/>
    <cellStyle name="Normal 9 3 4 4" xfId="3623" xr:uid="{00000000-0005-0000-0000-0000270E0000}"/>
    <cellStyle name="Normal 9 3 5" xfId="835" xr:uid="{00000000-0005-0000-0000-0000280E0000}"/>
    <cellStyle name="Normal 9 3 5 2" xfId="1889" xr:uid="{00000000-0005-0000-0000-0000290E0000}"/>
    <cellStyle name="Normal 9 3 5 3" xfId="2926" xr:uid="{00000000-0005-0000-0000-00002A0E0000}"/>
    <cellStyle name="Normal 9 3 5 4" xfId="3970" xr:uid="{00000000-0005-0000-0000-00002B0E0000}"/>
    <cellStyle name="Normal 9 3 6" xfId="1199" xr:uid="{00000000-0005-0000-0000-00002C0E0000}"/>
    <cellStyle name="Normal 9 3 7" xfId="2236" xr:uid="{00000000-0005-0000-0000-00002D0E0000}"/>
    <cellStyle name="Normal 9 3 8" xfId="3283" xr:uid="{00000000-0005-0000-0000-00002E0E0000}"/>
    <cellStyle name="Normal 9 4" xfId="153" xr:uid="{00000000-0005-0000-0000-00002F0E0000}"/>
    <cellStyle name="Normal 9 4 2" xfId="331" xr:uid="{00000000-0005-0000-0000-0000300E0000}"/>
    <cellStyle name="Normal 9 4 2 2" xfId="673" xr:uid="{00000000-0005-0000-0000-0000310E0000}"/>
    <cellStyle name="Normal 9 4 2 2 2" xfId="1738" xr:uid="{00000000-0005-0000-0000-0000320E0000}"/>
    <cellStyle name="Normal 9 4 2 2 3" xfId="2775" xr:uid="{00000000-0005-0000-0000-0000330E0000}"/>
    <cellStyle name="Normal 9 4 2 2 4" xfId="3821" xr:uid="{00000000-0005-0000-0000-0000340E0000}"/>
    <cellStyle name="Normal 9 4 2 3" xfId="1033" xr:uid="{00000000-0005-0000-0000-0000350E0000}"/>
    <cellStyle name="Normal 9 4 2 3 2" xfId="2087" xr:uid="{00000000-0005-0000-0000-0000360E0000}"/>
    <cellStyle name="Normal 9 4 2 3 3" xfId="3124" xr:uid="{00000000-0005-0000-0000-0000370E0000}"/>
    <cellStyle name="Normal 9 4 2 3 4" xfId="4168" xr:uid="{00000000-0005-0000-0000-0000380E0000}"/>
    <cellStyle name="Normal 9 4 2 4" xfId="1397" xr:uid="{00000000-0005-0000-0000-0000390E0000}"/>
    <cellStyle name="Normal 9 4 2 5" xfId="2434" xr:uid="{00000000-0005-0000-0000-00003A0E0000}"/>
    <cellStyle name="Normal 9 4 2 6" xfId="3480" xr:uid="{00000000-0005-0000-0000-00003B0E0000}"/>
    <cellStyle name="Normal 9 4 3" xfId="503" xr:uid="{00000000-0005-0000-0000-00003C0E0000}"/>
    <cellStyle name="Normal 9 4 3 2" xfId="1568" xr:uid="{00000000-0005-0000-0000-00003D0E0000}"/>
    <cellStyle name="Normal 9 4 3 3" xfId="2605" xr:uid="{00000000-0005-0000-0000-00003E0E0000}"/>
    <cellStyle name="Normal 9 4 3 4" xfId="3651" xr:uid="{00000000-0005-0000-0000-00003F0E0000}"/>
    <cellStyle name="Normal 9 4 4" xfId="863" xr:uid="{00000000-0005-0000-0000-0000400E0000}"/>
    <cellStyle name="Normal 9 4 4 2" xfId="1917" xr:uid="{00000000-0005-0000-0000-0000410E0000}"/>
    <cellStyle name="Normal 9 4 4 3" xfId="2954" xr:uid="{00000000-0005-0000-0000-0000420E0000}"/>
    <cellStyle name="Normal 9 4 4 4" xfId="3998" xr:uid="{00000000-0005-0000-0000-0000430E0000}"/>
    <cellStyle name="Normal 9 4 5" xfId="1227" xr:uid="{00000000-0005-0000-0000-0000440E0000}"/>
    <cellStyle name="Normal 9 4 6" xfId="2264" xr:uid="{00000000-0005-0000-0000-0000450E0000}"/>
    <cellStyle name="Normal 9 4 7" xfId="3311" xr:uid="{00000000-0005-0000-0000-0000460E0000}"/>
    <cellStyle name="Normal 9 5" xfId="247" xr:uid="{00000000-0005-0000-0000-0000470E0000}"/>
    <cellStyle name="Normal 9 5 2" xfId="589" xr:uid="{00000000-0005-0000-0000-0000480E0000}"/>
    <cellStyle name="Normal 9 5 2 2" xfId="1654" xr:uid="{00000000-0005-0000-0000-0000490E0000}"/>
    <cellStyle name="Normal 9 5 2 3" xfId="2691" xr:uid="{00000000-0005-0000-0000-00004A0E0000}"/>
    <cellStyle name="Normal 9 5 2 4" xfId="3737" xr:uid="{00000000-0005-0000-0000-00004B0E0000}"/>
    <cellStyle name="Normal 9 5 3" xfId="949" xr:uid="{00000000-0005-0000-0000-00004C0E0000}"/>
    <cellStyle name="Normal 9 5 3 2" xfId="2003" xr:uid="{00000000-0005-0000-0000-00004D0E0000}"/>
    <cellStyle name="Normal 9 5 3 3" xfId="3040" xr:uid="{00000000-0005-0000-0000-00004E0E0000}"/>
    <cellStyle name="Normal 9 5 3 4" xfId="4084" xr:uid="{00000000-0005-0000-0000-00004F0E0000}"/>
    <cellStyle name="Normal 9 5 4" xfId="1313" xr:uid="{00000000-0005-0000-0000-0000500E0000}"/>
    <cellStyle name="Normal 9 5 5" xfId="2350" xr:uid="{00000000-0005-0000-0000-0000510E0000}"/>
    <cellStyle name="Normal 9 5 6" xfId="3396" xr:uid="{00000000-0005-0000-0000-0000520E0000}"/>
    <cellStyle name="Normal 9 6" xfId="420" xr:uid="{00000000-0005-0000-0000-0000530E0000}"/>
    <cellStyle name="Normal 9 6 2" xfId="1486" xr:uid="{00000000-0005-0000-0000-0000540E0000}"/>
    <cellStyle name="Normal 9 6 3" xfId="2523" xr:uid="{00000000-0005-0000-0000-0000550E0000}"/>
    <cellStyle name="Normal 9 6 4" xfId="3569" xr:uid="{00000000-0005-0000-0000-0000560E0000}"/>
    <cellStyle name="Normal 9 7" xfId="781" xr:uid="{00000000-0005-0000-0000-0000570E0000}"/>
    <cellStyle name="Normal 9 7 2" xfId="1835" xr:uid="{00000000-0005-0000-0000-0000580E0000}"/>
    <cellStyle name="Normal 9 7 3" xfId="2872" xr:uid="{00000000-0005-0000-0000-0000590E0000}"/>
    <cellStyle name="Normal 9 7 4" xfId="3916" xr:uid="{00000000-0005-0000-0000-00005A0E0000}"/>
    <cellStyle name="Normal 9 8" xfId="1145" xr:uid="{00000000-0005-0000-0000-00005B0E0000}"/>
    <cellStyle name="Normal 9 9" xfId="2182" xr:uid="{00000000-0005-0000-0000-00005C0E0000}"/>
    <cellStyle name="Note 2" xfId="45" xr:uid="{00000000-0005-0000-0000-0000610E0000}"/>
    <cellStyle name="Note 2 10" xfId="1144" xr:uid="{00000000-0005-0000-0000-0000620E0000}"/>
    <cellStyle name="Note 2 11" xfId="2181" xr:uid="{00000000-0005-0000-0000-0000630E0000}"/>
    <cellStyle name="Note 2 12" xfId="3230" xr:uid="{00000000-0005-0000-0000-0000640E0000}"/>
    <cellStyle name="Note 2 2" xfId="71" xr:uid="{00000000-0005-0000-0000-0000650E0000}"/>
    <cellStyle name="Note 2 2 10" xfId="3247" xr:uid="{00000000-0005-0000-0000-0000660E0000}"/>
    <cellStyle name="Note 2 2 2" xfId="106" xr:uid="{00000000-0005-0000-0000-0000670E0000}"/>
    <cellStyle name="Note 2 2 2 2" xfId="194" xr:uid="{00000000-0005-0000-0000-0000680E0000}"/>
    <cellStyle name="Note 2 2 2 2 2" xfId="372" xr:uid="{00000000-0005-0000-0000-0000690E0000}"/>
    <cellStyle name="Note 2 2 2 2 2 2" xfId="714" xr:uid="{00000000-0005-0000-0000-00006A0E0000}"/>
    <cellStyle name="Note 2 2 2 2 2 2 2" xfId="1779" xr:uid="{00000000-0005-0000-0000-00006B0E0000}"/>
    <cellStyle name="Note 2 2 2 2 2 2 3" xfId="2816" xr:uid="{00000000-0005-0000-0000-00006C0E0000}"/>
    <cellStyle name="Note 2 2 2 2 2 2 4" xfId="3862" xr:uid="{00000000-0005-0000-0000-00006D0E0000}"/>
    <cellStyle name="Note 2 2 2 2 2 3" xfId="1074" xr:uid="{00000000-0005-0000-0000-00006E0E0000}"/>
    <cellStyle name="Note 2 2 2 2 2 3 2" xfId="2128" xr:uid="{00000000-0005-0000-0000-00006F0E0000}"/>
    <cellStyle name="Note 2 2 2 2 2 3 3" xfId="3165" xr:uid="{00000000-0005-0000-0000-0000700E0000}"/>
    <cellStyle name="Note 2 2 2 2 2 3 4" xfId="4209" xr:uid="{00000000-0005-0000-0000-0000710E0000}"/>
    <cellStyle name="Note 2 2 2 2 2 4" xfId="1438" xr:uid="{00000000-0005-0000-0000-0000720E0000}"/>
    <cellStyle name="Note 2 2 2 2 2 5" xfId="2475" xr:uid="{00000000-0005-0000-0000-0000730E0000}"/>
    <cellStyle name="Note 2 2 2 2 2 6" xfId="3521" xr:uid="{00000000-0005-0000-0000-0000740E0000}"/>
    <cellStyle name="Note 2 2 2 2 3" xfId="544" xr:uid="{00000000-0005-0000-0000-0000750E0000}"/>
    <cellStyle name="Note 2 2 2 2 3 2" xfId="1609" xr:uid="{00000000-0005-0000-0000-0000760E0000}"/>
    <cellStyle name="Note 2 2 2 2 3 3" xfId="2646" xr:uid="{00000000-0005-0000-0000-0000770E0000}"/>
    <cellStyle name="Note 2 2 2 2 3 4" xfId="3692" xr:uid="{00000000-0005-0000-0000-0000780E0000}"/>
    <cellStyle name="Note 2 2 2 2 4" xfId="904" xr:uid="{00000000-0005-0000-0000-0000790E0000}"/>
    <cellStyle name="Note 2 2 2 2 4 2" xfId="1958" xr:uid="{00000000-0005-0000-0000-00007A0E0000}"/>
    <cellStyle name="Note 2 2 2 2 4 3" xfId="2995" xr:uid="{00000000-0005-0000-0000-00007B0E0000}"/>
    <cellStyle name="Note 2 2 2 2 4 4" xfId="4039" xr:uid="{00000000-0005-0000-0000-00007C0E0000}"/>
    <cellStyle name="Note 2 2 2 2 5" xfId="1268" xr:uid="{00000000-0005-0000-0000-00007D0E0000}"/>
    <cellStyle name="Note 2 2 2 2 6" xfId="2305" xr:uid="{00000000-0005-0000-0000-00007E0E0000}"/>
    <cellStyle name="Note 2 2 2 2 7" xfId="3351" xr:uid="{00000000-0005-0000-0000-00007F0E0000}"/>
    <cellStyle name="Note 2 2 2 3" xfId="289" xr:uid="{00000000-0005-0000-0000-0000800E0000}"/>
    <cellStyle name="Note 2 2 2 3 2" xfId="631" xr:uid="{00000000-0005-0000-0000-0000810E0000}"/>
    <cellStyle name="Note 2 2 2 3 2 2" xfId="1696" xr:uid="{00000000-0005-0000-0000-0000820E0000}"/>
    <cellStyle name="Note 2 2 2 3 2 3" xfId="2733" xr:uid="{00000000-0005-0000-0000-0000830E0000}"/>
    <cellStyle name="Note 2 2 2 3 2 4" xfId="3779" xr:uid="{00000000-0005-0000-0000-0000840E0000}"/>
    <cellStyle name="Note 2 2 2 3 3" xfId="991" xr:uid="{00000000-0005-0000-0000-0000850E0000}"/>
    <cellStyle name="Note 2 2 2 3 3 2" xfId="2045" xr:uid="{00000000-0005-0000-0000-0000860E0000}"/>
    <cellStyle name="Note 2 2 2 3 3 3" xfId="3082" xr:uid="{00000000-0005-0000-0000-0000870E0000}"/>
    <cellStyle name="Note 2 2 2 3 3 4" xfId="4126" xr:uid="{00000000-0005-0000-0000-0000880E0000}"/>
    <cellStyle name="Note 2 2 2 3 4" xfId="1355" xr:uid="{00000000-0005-0000-0000-0000890E0000}"/>
    <cellStyle name="Note 2 2 2 3 5" xfId="2392" xr:uid="{00000000-0005-0000-0000-00008A0E0000}"/>
    <cellStyle name="Note 2 2 2 3 6" xfId="3438" xr:uid="{00000000-0005-0000-0000-00008B0E0000}"/>
    <cellStyle name="Note 2 2 2 4" xfId="462" xr:uid="{00000000-0005-0000-0000-00008C0E0000}"/>
    <cellStyle name="Note 2 2 2 4 2" xfId="1527" xr:uid="{00000000-0005-0000-0000-00008D0E0000}"/>
    <cellStyle name="Note 2 2 2 4 3" xfId="2564" xr:uid="{00000000-0005-0000-0000-00008E0E0000}"/>
    <cellStyle name="Note 2 2 2 4 4" xfId="3610" xr:uid="{00000000-0005-0000-0000-00008F0E0000}"/>
    <cellStyle name="Note 2 2 2 5" xfId="822" xr:uid="{00000000-0005-0000-0000-0000900E0000}"/>
    <cellStyle name="Note 2 2 2 5 2" xfId="1876" xr:uid="{00000000-0005-0000-0000-0000910E0000}"/>
    <cellStyle name="Note 2 2 2 5 3" xfId="2913" xr:uid="{00000000-0005-0000-0000-0000920E0000}"/>
    <cellStyle name="Note 2 2 2 5 4" xfId="3957" xr:uid="{00000000-0005-0000-0000-0000930E0000}"/>
    <cellStyle name="Note 2 2 2 6" xfId="1186" xr:uid="{00000000-0005-0000-0000-0000940E0000}"/>
    <cellStyle name="Note 2 2 2 7" xfId="2223" xr:uid="{00000000-0005-0000-0000-0000950E0000}"/>
    <cellStyle name="Note 2 2 2 8" xfId="3270" xr:uid="{00000000-0005-0000-0000-0000960E0000}"/>
    <cellStyle name="Note 2 2 3" xfId="137" xr:uid="{00000000-0005-0000-0000-0000970E0000}"/>
    <cellStyle name="Note 2 2 3 2" xfId="223" xr:uid="{00000000-0005-0000-0000-0000980E0000}"/>
    <cellStyle name="Note 2 2 3 2 2" xfId="401" xr:uid="{00000000-0005-0000-0000-0000990E0000}"/>
    <cellStyle name="Note 2 2 3 2 2 2" xfId="743" xr:uid="{00000000-0005-0000-0000-00009A0E0000}"/>
    <cellStyle name="Note 2 2 3 2 2 2 2" xfId="1808" xr:uid="{00000000-0005-0000-0000-00009B0E0000}"/>
    <cellStyle name="Note 2 2 3 2 2 2 3" xfId="2845" xr:uid="{00000000-0005-0000-0000-00009C0E0000}"/>
    <cellStyle name="Note 2 2 3 2 2 2 4" xfId="3891" xr:uid="{00000000-0005-0000-0000-00009D0E0000}"/>
    <cellStyle name="Note 2 2 3 2 2 3" xfId="1103" xr:uid="{00000000-0005-0000-0000-00009E0E0000}"/>
    <cellStyle name="Note 2 2 3 2 2 3 2" xfId="2157" xr:uid="{00000000-0005-0000-0000-00009F0E0000}"/>
    <cellStyle name="Note 2 2 3 2 2 3 3" xfId="3194" xr:uid="{00000000-0005-0000-0000-0000A00E0000}"/>
    <cellStyle name="Note 2 2 3 2 2 3 4" xfId="4238" xr:uid="{00000000-0005-0000-0000-0000A10E0000}"/>
    <cellStyle name="Note 2 2 3 2 2 4" xfId="1467" xr:uid="{00000000-0005-0000-0000-0000A20E0000}"/>
    <cellStyle name="Note 2 2 3 2 2 5" xfId="2504" xr:uid="{00000000-0005-0000-0000-0000A30E0000}"/>
    <cellStyle name="Note 2 2 3 2 2 6" xfId="3550" xr:uid="{00000000-0005-0000-0000-0000A40E0000}"/>
    <cellStyle name="Note 2 2 3 2 3" xfId="573" xr:uid="{00000000-0005-0000-0000-0000A50E0000}"/>
    <cellStyle name="Note 2 2 3 2 3 2" xfId="1638" xr:uid="{00000000-0005-0000-0000-0000A60E0000}"/>
    <cellStyle name="Note 2 2 3 2 3 3" xfId="2675" xr:uid="{00000000-0005-0000-0000-0000A70E0000}"/>
    <cellStyle name="Note 2 2 3 2 3 4" xfId="3721" xr:uid="{00000000-0005-0000-0000-0000A80E0000}"/>
    <cellStyle name="Note 2 2 3 2 4" xfId="933" xr:uid="{00000000-0005-0000-0000-0000A90E0000}"/>
    <cellStyle name="Note 2 2 3 2 4 2" xfId="1987" xr:uid="{00000000-0005-0000-0000-0000AA0E0000}"/>
    <cellStyle name="Note 2 2 3 2 4 3" xfId="3024" xr:uid="{00000000-0005-0000-0000-0000AB0E0000}"/>
    <cellStyle name="Note 2 2 3 2 4 4" xfId="4068" xr:uid="{00000000-0005-0000-0000-0000AC0E0000}"/>
    <cellStyle name="Note 2 2 3 2 5" xfId="1297" xr:uid="{00000000-0005-0000-0000-0000AD0E0000}"/>
    <cellStyle name="Note 2 2 3 2 6" xfId="2334" xr:uid="{00000000-0005-0000-0000-0000AE0E0000}"/>
    <cellStyle name="Note 2 2 3 2 7" xfId="3380" xr:uid="{00000000-0005-0000-0000-0000AF0E0000}"/>
    <cellStyle name="Note 2 2 3 3" xfId="318" xr:uid="{00000000-0005-0000-0000-0000B00E0000}"/>
    <cellStyle name="Note 2 2 3 3 2" xfId="660" xr:uid="{00000000-0005-0000-0000-0000B10E0000}"/>
    <cellStyle name="Note 2 2 3 3 2 2" xfId="1725" xr:uid="{00000000-0005-0000-0000-0000B20E0000}"/>
    <cellStyle name="Note 2 2 3 3 2 3" xfId="2762" xr:uid="{00000000-0005-0000-0000-0000B30E0000}"/>
    <cellStyle name="Note 2 2 3 3 2 4" xfId="3808" xr:uid="{00000000-0005-0000-0000-0000B40E0000}"/>
    <cellStyle name="Note 2 2 3 3 3" xfId="1020" xr:uid="{00000000-0005-0000-0000-0000B50E0000}"/>
    <cellStyle name="Note 2 2 3 3 3 2" xfId="2074" xr:uid="{00000000-0005-0000-0000-0000B60E0000}"/>
    <cellStyle name="Note 2 2 3 3 3 3" xfId="3111" xr:uid="{00000000-0005-0000-0000-0000B70E0000}"/>
    <cellStyle name="Note 2 2 3 3 3 4" xfId="4155" xr:uid="{00000000-0005-0000-0000-0000B80E0000}"/>
    <cellStyle name="Note 2 2 3 3 4" xfId="1384" xr:uid="{00000000-0005-0000-0000-0000B90E0000}"/>
    <cellStyle name="Note 2 2 3 3 5" xfId="2421" xr:uid="{00000000-0005-0000-0000-0000BA0E0000}"/>
    <cellStyle name="Note 2 2 3 3 6" xfId="3467" xr:uid="{00000000-0005-0000-0000-0000BB0E0000}"/>
    <cellStyle name="Note 2 2 3 4" xfId="491" xr:uid="{00000000-0005-0000-0000-0000BC0E0000}"/>
    <cellStyle name="Note 2 2 3 4 2" xfId="1556" xr:uid="{00000000-0005-0000-0000-0000BD0E0000}"/>
    <cellStyle name="Note 2 2 3 4 3" xfId="2593" xr:uid="{00000000-0005-0000-0000-0000BE0E0000}"/>
    <cellStyle name="Note 2 2 3 4 4" xfId="3639" xr:uid="{00000000-0005-0000-0000-0000BF0E0000}"/>
    <cellStyle name="Note 2 2 3 5" xfId="851" xr:uid="{00000000-0005-0000-0000-0000C00E0000}"/>
    <cellStyle name="Note 2 2 3 5 2" xfId="1905" xr:uid="{00000000-0005-0000-0000-0000C10E0000}"/>
    <cellStyle name="Note 2 2 3 5 3" xfId="2942" xr:uid="{00000000-0005-0000-0000-0000C20E0000}"/>
    <cellStyle name="Note 2 2 3 5 4" xfId="3986" xr:uid="{00000000-0005-0000-0000-0000C30E0000}"/>
    <cellStyle name="Note 2 2 3 6" xfId="1215" xr:uid="{00000000-0005-0000-0000-0000C40E0000}"/>
    <cellStyle name="Note 2 2 3 7" xfId="2252" xr:uid="{00000000-0005-0000-0000-0000C50E0000}"/>
    <cellStyle name="Note 2 2 3 8" xfId="3299" xr:uid="{00000000-0005-0000-0000-0000C60E0000}"/>
    <cellStyle name="Note 2 2 4" xfId="169" xr:uid="{00000000-0005-0000-0000-0000C70E0000}"/>
    <cellStyle name="Note 2 2 4 2" xfId="347" xr:uid="{00000000-0005-0000-0000-0000C80E0000}"/>
    <cellStyle name="Note 2 2 4 2 2" xfId="689" xr:uid="{00000000-0005-0000-0000-0000C90E0000}"/>
    <cellStyle name="Note 2 2 4 2 2 2" xfId="1754" xr:uid="{00000000-0005-0000-0000-0000CA0E0000}"/>
    <cellStyle name="Note 2 2 4 2 2 3" xfId="2791" xr:uid="{00000000-0005-0000-0000-0000CB0E0000}"/>
    <cellStyle name="Note 2 2 4 2 2 4" xfId="3837" xr:uid="{00000000-0005-0000-0000-0000CC0E0000}"/>
    <cellStyle name="Note 2 2 4 2 3" xfId="1049" xr:uid="{00000000-0005-0000-0000-0000CD0E0000}"/>
    <cellStyle name="Note 2 2 4 2 3 2" xfId="2103" xr:uid="{00000000-0005-0000-0000-0000CE0E0000}"/>
    <cellStyle name="Note 2 2 4 2 3 3" xfId="3140" xr:uid="{00000000-0005-0000-0000-0000CF0E0000}"/>
    <cellStyle name="Note 2 2 4 2 3 4" xfId="4184" xr:uid="{00000000-0005-0000-0000-0000D00E0000}"/>
    <cellStyle name="Note 2 2 4 2 4" xfId="1413" xr:uid="{00000000-0005-0000-0000-0000D10E0000}"/>
    <cellStyle name="Note 2 2 4 2 5" xfId="2450" xr:uid="{00000000-0005-0000-0000-0000D20E0000}"/>
    <cellStyle name="Note 2 2 4 2 6" xfId="3496" xr:uid="{00000000-0005-0000-0000-0000D30E0000}"/>
    <cellStyle name="Note 2 2 4 3" xfId="519" xr:uid="{00000000-0005-0000-0000-0000D40E0000}"/>
    <cellStyle name="Note 2 2 4 3 2" xfId="1584" xr:uid="{00000000-0005-0000-0000-0000D50E0000}"/>
    <cellStyle name="Note 2 2 4 3 3" xfId="2621" xr:uid="{00000000-0005-0000-0000-0000D60E0000}"/>
    <cellStyle name="Note 2 2 4 3 4" xfId="3667" xr:uid="{00000000-0005-0000-0000-0000D70E0000}"/>
    <cellStyle name="Note 2 2 4 4" xfId="879" xr:uid="{00000000-0005-0000-0000-0000D80E0000}"/>
    <cellStyle name="Note 2 2 4 4 2" xfId="1933" xr:uid="{00000000-0005-0000-0000-0000D90E0000}"/>
    <cellStyle name="Note 2 2 4 4 3" xfId="2970" xr:uid="{00000000-0005-0000-0000-0000DA0E0000}"/>
    <cellStyle name="Note 2 2 4 4 4" xfId="4014" xr:uid="{00000000-0005-0000-0000-0000DB0E0000}"/>
    <cellStyle name="Note 2 2 4 5" xfId="1243" xr:uid="{00000000-0005-0000-0000-0000DC0E0000}"/>
    <cellStyle name="Note 2 2 4 6" xfId="2280" xr:uid="{00000000-0005-0000-0000-0000DD0E0000}"/>
    <cellStyle name="Note 2 2 4 7" xfId="3327" xr:uid="{00000000-0005-0000-0000-0000DE0E0000}"/>
    <cellStyle name="Note 2 2 5" xfId="263" xr:uid="{00000000-0005-0000-0000-0000DF0E0000}"/>
    <cellStyle name="Note 2 2 5 2" xfId="605" xr:uid="{00000000-0005-0000-0000-0000E00E0000}"/>
    <cellStyle name="Note 2 2 5 2 2" xfId="1670" xr:uid="{00000000-0005-0000-0000-0000E10E0000}"/>
    <cellStyle name="Note 2 2 5 2 3" xfId="2707" xr:uid="{00000000-0005-0000-0000-0000E20E0000}"/>
    <cellStyle name="Note 2 2 5 2 4" xfId="3753" xr:uid="{00000000-0005-0000-0000-0000E30E0000}"/>
    <cellStyle name="Note 2 2 5 3" xfId="965" xr:uid="{00000000-0005-0000-0000-0000E40E0000}"/>
    <cellStyle name="Note 2 2 5 3 2" xfId="2019" xr:uid="{00000000-0005-0000-0000-0000E50E0000}"/>
    <cellStyle name="Note 2 2 5 3 3" xfId="3056" xr:uid="{00000000-0005-0000-0000-0000E60E0000}"/>
    <cellStyle name="Note 2 2 5 3 4" xfId="4100" xr:uid="{00000000-0005-0000-0000-0000E70E0000}"/>
    <cellStyle name="Note 2 2 5 4" xfId="1329" xr:uid="{00000000-0005-0000-0000-0000E80E0000}"/>
    <cellStyle name="Note 2 2 5 5" xfId="2366" xr:uid="{00000000-0005-0000-0000-0000E90E0000}"/>
    <cellStyle name="Note 2 2 5 6" xfId="3412" xr:uid="{00000000-0005-0000-0000-0000EA0E0000}"/>
    <cellStyle name="Note 2 2 6" xfId="436" xr:uid="{00000000-0005-0000-0000-0000EB0E0000}"/>
    <cellStyle name="Note 2 2 6 2" xfId="1502" xr:uid="{00000000-0005-0000-0000-0000EC0E0000}"/>
    <cellStyle name="Note 2 2 6 3" xfId="2539" xr:uid="{00000000-0005-0000-0000-0000ED0E0000}"/>
    <cellStyle name="Note 2 2 6 4" xfId="3585" xr:uid="{00000000-0005-0000-0000-0000EE0E0000}"/>
    <cellStyle name="Note 2 2 7" xfId="797" xr:uid="{00000000-0005-0000-0000-0000EF0E0000}"/>
    <cellStyle name="Note 2 2 7 2" xfId="1851" xr:uid="{00000000-0005-0000-0000-0000F00E0000}"/>
    <cellStyle name="Note 2 2 7 3" xfId="2888" xr:uid="{00000000-0005-0000-0000-0000F10E0000}"/>
    <cellStyle name="Note 2 2 7 4" xfId="3932" xr:uid="{00000000-0005-0000-0000-0000F20E0000}"/>
    <cellStyle name="Note 2 2 8" xfId="1161" xr:uid="{00000000-0005-0000-0000-0000F30E0000}"/>
    <cellStyle name="Note 2 2 9" xfId="2198" xr:uid="{00000000-0005-0000-0000-0000F40E0000}"/>
    <cellStyle name="Note 2 3" xfId="72" xr:uid="{00000000-0005-0000-0000-0000F50E0000}"/>
    <cellStyle name="Note 2 3 10" xfId="3248" xr:uid="{00000000-0005-0000-0000-0000F60E0000}"/>
    <cellStyle name="Note 2 3 2" xfId="107" xr:uid="{00000000-0005-0000-0000-0000F70E0000}"/>
    <cellStyle name="Note 2 3 2 2" xfId="195" xr:uid="{00000000-0005-0000-0000-0000F80E0000}"/>
    <cellStyle name="Note 2 3 2 2 2" xfId="373" xr:uid="{00000000-0005-0000-0000-0000F90E0000}"/>
    <cellStyle name="Note 2 3 2 2 2 2" xfId="715" xr:uid="{00000000-0005-0000-0000-0000FA0E0000}"/>
    <cellStyle name="Note 2 3 2 2 2 2 2" xfId="1780" xr:uid="{00000000-0005-0000-0000-0000FB0E0000}"/>
    <cellStyle name="Note 2 3 2 2 2 2 3" xfId="2817" xr:uid="{00000000-0005-0000-0000-0000FC0E0000}"/>
    <cellStyle name="Note 2 3 2 2 2 2 4" xfId="3863" xr:uid="{00000000-0005-0000-0000-0000FD0E0000}"/>
    <cellStyle name="Note 2 3 2 2 2 3" xfId="1075" xr:uid="{00000000-0005-0000-0000-0000FE0E0000}"/>
    <cellStyle name="Note 2 3 2 2 2 3 2" xfId="2129" xr:uid="{00000000-0005-0000-0000-0000FF0E0000}"/>
    <cellStyle name="Note 2 3 2 2 2 3 3" xfId="3166" xr:uid="{00000000-0005-0000-0000-0000000F0000}"/>
    <cellStyle name="Note 2 3 2 2 2 3 4" xfId="4210" xr:uid="{00000000-0005-0000-0000-0000010F0000}"/>
    <cellStyle name="Note 2 3 2 2 2 4" xfId="1439" xr:uid="{00000000-0005-0000-0000-0000020F0000}"/>
    <cellStyle name="Note 2 3 2 2 2 5" xfId="2476" xr:uid="{00000000-0005-0000-0000-0000030F0000}"/>
    <cellStyle name="Note 2 3 2 2 2 6" xfId="3522" xr:uid="{00000000-0005-0000-0000-0000040F0000}"/>
    <cellStyle name="Note 2 3 2 2 3" xfId="545" xr:uid="{00000000-0005-0000-0000-0000050F0000}"/>
    <cellStyle name="Note 2 3 2 2 3 2" xfId="1610" xr:uid="{00000000-0005-0000-0000-0000060F0000}"/>
    <cellStyle name="Note 2 3 2 2 3 3" xfId="2647" xr:uid="{00000000-0005-0000-0000-0000070F0000}"/>
    <cellStyle name="Note 2 3 2 2 3 4" xfId="3693" xr:uid="{00000000-0005-0000-0000-0000080F0000}"/>
    <cellStyle name="Note 2 3 2 2 4" xfId="905" xr:uid="{00000000-0005-0000-0000-0000090F0000}"/>
    <cellStyle name="Note 2 3 2 2 4 2" xfId="1959" xr:uid="{00000000-0005-0000-0000-00000A0F0000}"/>
    <cellStyle name="Note 2 3 2 2 4 3" xfId="2996" xr:uid="{00000000-0005-0000-0000-00000B0F0000}"/>
    <cellStyle name="Note 2 3 2 2 4 4" xfId="4040" xr:uid="{00000000-0005-0000-0000-00000C0F0000}"/>
    <cellStyle name="Note 2 3 2 2 5" xfId="1269" xr:uid="{00000000-0005-0000-0000-00000D0F0000}"/>
    <cellStyle name="Note 2 3 2 2 6" xfId="2306" xr:uid="{00000000-0005-0000-0000-00000E0F0000}"/>
    <cellStyle name="Note 2 3 2 2 7" xfId="3352" xr:uid="{00000000-0005-0000-0000-00000F0F0000}"/>
    <cellStyle name="Note 2 3 2 3" xfId="290" xr:uid="{00000000-0005-0000-0000-0000100F0000}"/>
    <cellStyle name="Note 2 3 2 3 2" xfId="632" xr:uid="{00000000-0005-0000-0000-0000110F0000}"/>
    <cellStyle name="Note 2 3 2 3 2 2" xfId="1697" xr:uid="{00000000-0005-0000-0000-0000120F0000}"/>
    <cellStyle name="Note 2 3 2 3 2 3" xfId="2734" xr:uid="{00000000-0005-0000-0000-0000130F0000}"/>
    <cellStyle name="Note 2 3 2 3 2 4" xfId="3780" xr:uid="{00000000-0005-0000-0000-0000140F0000}"/>
    <cellStyle name="Note 2 3 2 3 3" xfId="992" xr:uid="{00000000-0005-0000-0000-0000150F0000}"/>
    <cellStyle name="Note 2 3 2 3 3 2" xfId="2046" xr:uid="{00000000-0005-0000-0000-0000160F0000}"/>
    <cellStyle name="Note 2 3 2 3 3 3" xfId="3083" xr:uid="{00000000-0005-0000-0000-0000170F0000}"/>
    <cellStyle name="Note 2 3 2 3 3 4" xfId="4127" xr:uid="{00000000-0005-0000-0000-0000180F0000}"/>
    <cellStyle name="Note 2 3 2 3 4" xfId="1356" xr:uid="{00000000-0005-0000-0000-0000190F0000}"/>
    <cellStyle name="Note 2 3 2 3 5" xfId="2393" xr:uid="{00000000-0005-0000-0000-00001A0F0000}"/>
    <cellStyle name="Note 2 3 2 3 6" xfId="3439" xr:uid="{00000000-0005-0000-0000-00001B0F0000}"/>
    <cellStyle name="Note 2 3 2 4" xfId="463" xr:uid="{00000000-0005-0000-0000-00001C0F0000}"/>
    <cellStyle name="Note 2 3 2 4 2" xfId="1528" xr:uid="{00000000-0005-0000-0000-00001D0F0000}"/>
    <cellStyle name="Note 2 3 2 4 3" xfId="2565" xr:uid="{00000000-0005-0000-0000-00001E0F0000}"/>
    <cellStyle name="Note 2 3 2 4 4" xfId="3611" xr:uid="{00000000-0005-0000-0000-00001F0F0000}"/>
    <cellStyle name="Note 2 3 2 5" xfId="823" xr:uid="{00000000-0005-0000-0000-0000200F0000}"/>
    <cellStyle name="Note 2 3 2 5 2" xfId="1877" xr:uid="{00000000-0005-0000-0000-0000210F0000}"/>
    <cellStyle name="Note 2 3 2 5 3" xfId="2914" xr:uid="{00000000-0005-0000-0000-0000220F0000}"/>
    <cellStyle name="Note 2 3 2 5 4" xfId="3958" xr:uid="{00000000-0005-0000-0000-0000230F0000}"/>
    <cellStyle name="Note 2 3 2 6" xfId="1187" xr:uid="{00000000-0005-0000-0000-0000240F0000}"/>
    <cellStyle name="Note 2 3 2 7" xfId="2224" xr:uid="{00000000-0005-0000-0000-0000250F0000}"/>
    <cellStyle name="Note 2 3 2 8" xfId="3271" xr:uid="{00000000-0005-0000-0000-0000260F0000}"/>
    <cellStyle name="Note 2 3 3" xfId="138" xr:uid="{00000000-0005-0000-0000-0000270F0000}"/>
    <cellStyle name="Note 2 3 3 2" xfId="224" xr:uid="{00000000-0005-0000-0000-0000280F0000}"/>
    <cellStyle name="Note 2 3 3 2 2" xfId="402" xr:uid="{00000000-0005-0000-0000-0000290F0000}"/>
    <cellStyle name="Note 2 3 3 2 2 2" xfId="744" xr:uid="{00000000-0005-0000-0000-00002A0F0000}"/>
    <cellStyle name="Note 2 3 3 2 2 2 2" xfId="1809" xr:uid="{00000000-0005-0000-0000-00002B0F0000}"/>
    <cellStyle name="Note 2 3 3 2 2 2 3" xfId="2846" xr:uid="{00000000-0005-0000-0000-00002C0F0000}"/>
    <cellStyle name="Note 2 3 3 2 2 2 4" xfId="3892" xr:uid="{00000000-0005-0000-0000-00002D0F0000}"/>
    <cellStyle name="Note 2 3 3 2 2 3" xfId="1104" xr:uid="{00000000-0005-0000-0000-00002E0F0000}"/>
    <cellStyle name="Note 2 3 3 2 2 3 2" xfId="2158" xr:uid="{00000000-0005-0000-0000-00002F0F0000}"/>
    <cellStyle name="Note 2 3 3 2 2 3 3" xfId="3195" xr:uid="{00000000-0005-0000-0000-0000300F0000}"/>
    <cellStyle name="Note 2 3 3 2 2 3 4" xfId="4239" xr:uid="{00000000-0005-0000-0000-0000310F0000}"/>
    <cellStyle name="Note 2 3 3 2 2 4" xfId="1468" xr:uid="{00000000-0005-0000-0000-0000320F0000}"/>
    <cellStyle name="Note 2 3 3 2 2 5" xfId="2505" xr:uid="{00000000-0005-0000-0000-0000330F0000}"/>
    <cellStyle name="Note 2 3 3 2 2 6" xfId="3551" xr:uid="{00000000-0005-0000-0000-0000340F0000}"/>
    <cellStyle name="Note 2 3 3 2 3" xfId="574" xr:uid="{00000000-0005-0000-0000-0000350F0000}"/>
    <cellStyle name="Note 2 3 3 2 3 2" xfId="1639" xr:uid="{00000000-0005-0000-0000-0000360F0000}"/>
    <cellStyle name="Note 2 3 3 2 3 3" xfId="2676" xr:uid="{00000000-0005-0000-0000-0000370F0000}"/>
    <cellStyle name="Note 2 3 3 2 3 4" xfId="3722" xr:uid="{00000000-0005-0000-0000-0000380F0000}"/>
    <cellStyle name="Note 2 3 3 2 4" xfId="934" xr:uid="{00000000-0005-0000-0000-0000390F0000}"/>
    <cellStyle name="Note 2 3 3 2 4 2" xfId="1988" xr:uid="{00000000-0005-0000-0000-00003A0F0000}"/>
    <cellStyle name="Note 2 3 3 2 4 3" xfId="3025" xr:uid="{00000000-0005-0000-0000-00003B0F0000}"/>
    <cellStyle name="Note 2 3 3 2 4 4" xfId="4069" xr:uid="{00000000-0005-0000-0000-00003C0F0000}"/>
    <cellStyle name="Note 2 3 3 2 5" xfId="1298" xr:uid="{00000000-0005-0000-0000-00003D0F0000}"/>
    <cellStyle name="Note 2 3 3 2 6" xfId="2335" xr:uid="{00000000-0005-0000-0000-00003E0F0000}"/>
    <cellStyle name="Note 2 3 3 2 7" xfId="3381" xr:uid="{00000000-0005-0000-0000-00003F0F0000}"/>
    <cellStyle name="Note 2 3 3 3" xfId="319" xr:uid="{00000000-0005-0000-0000-0000400F0000}"/>
    <cellStyle name="Note 2 3 3 3 2" xfId="661" xr:uid="{00000000-0005-0000-0000-0000410F0000}"/>
    <cellStyle name="Note 2 3 3 3 2 2" xfId="1726" xr:uid="{00000000-0005-0000-0000-0000420F0000}"/>
    <cellStyle name="Note 2 3 3 3 2 3" xfId="2763" xr:uid="{00000000-0005-0000-0000-0000430F0000}"/>
    <cellStyle name="Note 2 3 3 3 2 4" xfId="3809" xr:uid="{00000000-0005-0000-0000-0000440F0000}"/>
    <cellStyle name="Note 2 3 3 3 3" xfId="1021" xr:uid="{00000000-0005-0000-0000-0000450F0000}"/>
    <cellStyle name="Note 2 3 3 3 3 2" xfId="2075" xr:uid="{00000000-0005-0000-0000-0000460F0000}"/>
    <cellStyle name="Note 2 3 3 3 3 3" xfId="3112" xr:uid="{00000000-0005-0000-0000-0000470F0000}"/>
    <cellStyle name="Note 2 3 3 3 3 4" xfId="4156" xr:uid="{00000000-0005-0000-0000-0000480F0000}"/>
    <cellStyle name="Note 2 3 3 3 4" xfId="1385" xr:uid="{00000000-0005-0000-0000-0000490F0000}"/>
    <cellStyle name="Note 2 3 3 3 5" xfId="2422" xr:uid="{00000000-0005-0000-0000-00004A0F0000}"/>
    <cellStyle name="Note 2 3 3 3 6" xfId="3468" xr:uid="{00000000-0005-0000-0000-00004B0F0000}"/>
    <cellStyle name="Note 2 3 3 4" xfId="492" xr:uid="{00000000-0005-0000-0000-00004C0F0000}"/>
    <cellStyle name="Note 2 3 3 4 2" xfId="1557" xr:uid="{00000000-0005-0000-0000-00004D0F0000}"/>
    <cellStyle name="Note 2 3 3 4 3" xfId="2594" xr:uid="{00000000-0005-0000-0000-00004E0F0000}"/>
    <cellStyle name="Note 2 3 3 4 4" xfId="3640" xr:uid="{00000000-0005-0000-0000-00004F0F0000}"/>
    <cellStyle name="Note 2 3 3 5" xfId="852" xr:uid="{00000000-0005-0000-0000-0000500F0000}"/>
    <cellStyle name="Note 2 3 3 5 2" xfId="1906" xr:uid="{00000000-0005-0000-0000-0000510F0000}"/>
    <cellStyle name="Note 2 3 3 5 3" xfId="2943" xr:uid="{00000000-0005-0000-0000-0000520F0000}"/>
    <cellStyle name="Note 2 3 3 5 4" xfId="3987" xr:uid="{00000000-0005-0000-0000-0000530F0000}"/>
    <cellStyle name="Note 2 3 3 6" xfId="1216" xr:uid="{00000000-0005-0000-0000-0000540F0000}"/>
    <cellStyle name="Note 2 3 3 7" xfId="2253" xr:uid="{00000000-0005-0000-0000-0000550F0000}"/>
    <cellStyle name="Note 2 3 3 8" xfId="3300" xr:uid="{00000000-0005-0000-0000-0000560F0000}"/>
    <cellStyle name="Note 2 3 4" xfId="170" xr:uid="{00000000-0005-0000-0000-0000570F0000}"/>
    <cellStyle name="Note 2 3 4 2" xfId="348" xr:uid="{00000000-0005-0000-0000-0000580F0000}"/>
    <cellStyle name="Note 2 3 4 2 2" xfId="690" xr:uid="{00000000-0005-0000-0000-0000590F0000}"/>
    <cellStyle name="Note 2 3 4 2 2 2" xfId="1755" xr:uid="{00000000-0005-0000-0000-00005A0F0000}"/>
    <cellStyle name="Note 2 3 4 2 2 3" xfId="2792" xr:uid="{00000000-0005-0000-0000-00005B0F0000}"/>
    <cellStyle name="Note 2 3 4 2 2 4" xfId="3838" xr:uid="{00000000-0005-0000-0000-00005C0F0000}"/>
    <cellStyle name="Note 2 3 4 2 3" xfId="1050" xr:uid="{00000000-0005-0000-0000-00005D0F0000}"/>
    <cellStyle name="Note 2 3 4 2 3 2" xfId="2104" xr:uid="{00000000-0005-0000-0000-00005E0F0000}"/>
    <cellStyle name="Note 2 3 4 2 3 3" xfId="3141" xr:uid="{00000000-0005-0000-0000-00005F0F0000}"/>
    <cellStyle name="Note 2 3 4 2 3 4" xfId="4185" xr:uid="{00000000-0005-0000-0000-0000600F0000}"/>
    <cellStyle name="Note 2 3 4 2 4" xfId="1414" xr:uid="{00000000-0005-0000-0000-0000610F0000}"/>
    <cellStyle name="Note 2 3 4 2 5" xfId="2451" xr:uid="{00000000-0005-0000-0000-0000620F0000}"/>
    <cellStyle name="Note 2 3 4 2 6" xfId="3497" xr:uid="{00000000-0005-0000-0000-0000630F0000}"/>
    <cellStyle name="Note 2 3 4 3" xfId="520" xr:uid="{00000000-0005-0000-0000-0000640F0000}"/>
    <cellStyle name="Note 2 3 4 3 2" xfId="1585" xr:uid="{00000000-0005-0000-0000-0000650F0000}"/>
    <cellStyle name="Note 2 3 4 3 3" xfId="2622" xr:uid="{00000000-0005-0000-0000-0000660F0000}"/>
    <cellStyle name="Note 2 3 4 3 4" xfId="3668" xr:uid="{00000000-0005-0000-0000-0000670F0000}"/>
    <cellStyle name="Note 2 3 4 4" xfId="880" xr:uid="{00000000-0005-0000-0000-0000680F0000}"/>
    <cellStyle name="Note 2 3 4 4 2" xfId="1934" xr:uid="{00000000-0005-0000-0000-0000690F0000}"/>
    <cellStyle name="Note 2 3 4 4 3" xfId="2971" xr:uid="{00000000-0005-0000-0000-00006A0F0000}"/>
    <cellStyle name="Note 2 3 4 4 4" xfId="4015" xr:uid="{00000000-0005-0000-0000-00006B0F0000}"/>
    <cellStyle name="Note 2 3 4 5" xfId="1244" xr:uid="{00000000-0005-0000-0000-00006C0F0000}"/>
    <cellStyle name="Note 2 3 4 6" xfId="2281" xr:uid="{00000000-0005-0000-0000-00006D0F0000}"/>
    <cellStyle name="Note 2 3 4 7" xfId="3328" xr:uid="{00000000-0005-0000-0000-00006E0F0000}"/>
    <cellStyle name="Note 2 3 5" xfId="264" xr:uid="{00000000-0005-0000-0000-00006F0F0000}"/>
    <cellStyle name="Note 2 3 5 2" xfId="606" xr:uid="{00000000-0005-0000-0000-0000700F0000}"/>
    <cellStyle name="Note 2 3 5 2 2" xfId="1671" xr:uid="{00000000-0005-0000-0000-0000710F0000}"/>
    <cellStyle name="Note 2 3 5 2 3" xfId="2708" xr:uid="{00000000-0005-0000-0000-0000720F0000}"/>
    <cellStyle name="Note 2 3 5 2 4" xfId="3754" xr:uid="{00000000-0005-0000-0000-0000730F0000}"/>
    <cellStyle name="Note 2 3 5 3" xfId="966" xr:uid="{00000000-0005-0000-0000-0000740F0000}"/>
    <cellStyle name="Note 2 3 5 3 2" xfId="2020" xr:uid="{00000000-0005-0000-0000-0000750F0000}"/>
    <cellStyle name="Note 2 3 5 3 3" xfId="3057" xr:uid="{00000000-0005-0000-0000-0000760F0000}"/>
    <cellStyle name="Note 2 3 5 3 4" xfId="4101" xr:uid="{00000000-0005-0000-0000-0000770F0000}"/>
    <cellStyle name="Note 2 3 5 4" xfId="1330" xr:uid="{00000000-0005-0000-0000-0000780F0000}"/>
    <cellStyle name="Note 2 3 5 5" xfId="2367" xr:uid="{00000000-0005-0000-0000-0000790F0000}"/>
    <cellStyle name="Note 2 3 5 6" xfId="3413" xr:uid="{00000000-0005-0000-0000-00007A0F0000}"/>
    <cellStyle name="Note 2 3 6" xfId="437" xr:uid="{00000000-0005-0000-0000-00007B0F0000}"/>
    <cellStyle name="Note 2 3 6 2" xfId="1503" xr:uid="{00000000-0005-0000-0000-00007C0F0000}"/>
    <cellStyle name="Note 2 3 6 3" xfId="2540" xr:uid="{00000000-0005-0000-0000-00007D0F0000}"/>
    <cellStyle name="Note 2 3 6 4" xfId="3586" xr:uid="{00000000-0005-0000-0000-00007E0F0000}"/>
    <cellStyle name="Note 2 3 7" xfId="798" xr:uid="{00000000-0005-0000-0000-00007F0F0000}"/>
    <cellStyle name="Note 2 3 7 2" xfId="1852" xr:uid="{00000000-0005-0000-0000-0000800F0000}"/>
    <cellStyle name="Note 2 3 7 3" xfId="2889" xr:uid="{00000000-0005-0000-0000-0000810F0000}"/>
    <cellStyle name="Note 2 3 7 4" xfId="3933" xr:uid="{00000000-0005-0000-0000-0000820F0000}"/>
    <cellStyle name="Note 2 3 8" xfId="1162" xr:uid="{00000000-0005-0000-0000-0000830F0000}"/>
    <cellStyle name="Note 2 3 9" xfId="2199" xr:uid="{00000000-0005-0000-0000-0000840F0000}"/>
    <cellStyle name="Note 2 4" xfId="108" xr:uid="{00000000-0005-0000-0000-0000850F0000}"/>
    <cellStyle name="Note 2 4 2" xfId="196" xr:uid="{00000000-0005-0000-0000-0000860F0000}"/>
    <cellStyle name="Note 2 4 2 2" xfId="374" xr:uid="{00000000-0005-0000-0000-0000870F0000}"/>
    <cellStyle name="Note 2 4 2 2 2" xfId="716" xr:uid="{00000000-0005-0000-0000-0000880F0000}"/>
    <cellStyle name="Note 2 4 2 2 2 2" xfId="1781" xr:uid="{00000000-0005-0000-0000-0000890F0000}"/>
    <cellStyle name="Note 2 4 2 2 2 3" xfId="2818" xr:uid="{00000000-0005-0000-0000-00008A0F0000}"/>
    <cellStyle name="Note 2 4 2 2 2 4" xfId="3864" xr:uid="{00000000-0005-0000-0000-00008B0F0000}"/>
    <cellStyle name="Note 2 4 2 2 3" xfId="1076" xr:uid="{00000000-0005-0000-0000-00008C0F0000}"/>
    <cellStyle name="Note 2 4 2 2 3 2" xfId="2130" xr:uid="{00000000-0005-0000-0000-00008D0F0000}"/>
    <cellStyle name="Note 2 4 2 2 3 3" xfId="3167" xr:uid="{00000000-0005-0000-0000-00008E0F0000}"/>
    <cellStyle name="Note 2 4 2 2 3 4" xfId="4211" xr:uid="{00000000-0005-0000-0000-00008F0F0000}"/>
    <cellStyle name="Note 2 4 2 2 4" xfId="1440" xr:uid="{00000000-0005-0000-0000-0000900F0000}"/>
    <cellStyle name="Note 2 4 2 2 5" xfId="2477" xr:uid="{00000000-0005-0000-0000-0000910F0000}"/>
    <cellStyle name="Note 2 4 2 2 6" xfId="3523" xr:uid="{00000000-0005-0000-0000-0000920F0000}"/>
    <cellStyle name="Note 2 4 2 3" xfId="546" xr:uid="{00000000-0005-0000-0000-0000930F0000}"/>
    <cellStyle name="Note 2 4 2 3 2" xfId="1611" xr:uid="{00000000-0005-0000-0000-0000940F0000}"/>
    <cellStyle name="Note 2 4 2 3 3" xfId="2648" xr:uid="{00000000-0005-0000-0000-0000950F0000}"/>
    <cellStyle name="Note 2 4 2 3 4" xfId="3694" xr:uid="{00000000-0005-0000-0000-0000960F0000}"/>
    <cellStyle name="Note 2 4 2 4" xfId="906" xr:uid="{00000000-0005-0000-0000-0000970F0000}"/>
    <cellStyle name="Note 2 4 2 4 2" xfId="1960" xr:uid="{00000000-0005-0000-0000-0000980F0000}"/>
    <cellStyle name="Note 2 4 2 4 3" xfId="2997" xr:uid="{00000000-0005-0000-0000-0000990F0000}"/>
    <cellStyle name="Note 2 4 2 4 4" xfId="4041" xr:uid="{00000000-0005-0000-0000-00009A0F0000}"/>
    <cellStyle name="Note 2 4 2 5" xfId="1270" xr:uid="{00000000-0005-0000-0000-00009B0F0000}"/>
    <cellStyle name="Note 2 4 2 6" xfId="2307" xr:uid="{00000000-0005-0000-0000-00009C0F0000}"/>
    <cellStyle name="Note 2 4 2 7" xfId="3353" xr:uid="{00000000-0005-0000-0000-00009D0F0000}"/>
    <cellStyle name="Note 2 4 3" xfId="291" xr:uid="{00000000-0005-0000-0000-00009E0F0000}"/>
    <cellStyle name="Note 2 4 3 2" xfId="633" xr:uid="{00000000-0005-0000-0000-00009F0F0000}"/>
    <cellStyle name="Note 2 4 3 2 2" xfId="1698" xr:uid="{00000000-0005-0000-0000-0000A00F0000}"/>
    <cellStyle name="Note 2 4 3 2 3" xfId="2735" xr:uid="{00000000-0005-0000-0000-0000A10F0000}"/>
    <cellStyle name="Note 2 4 3 2 4" xfId="3781" xr:uid="{00000000-0005-0000-0000-0000A20F0000}"/>
    <cellStyle name="Note 2 4 3 3" xfId="993" xr:uid="{00000000-0005-0000-0000-0000A30F0000}"/>
    <cellStyle name="Note 2 4 3 3 2" xfId="2047" xr:uid="{00000000-0005-0000-0000-0000A40F0000}"/>
    <cellStyle name="Note 2 4 3 3 3" xfId="3084" xr:uid="{00000000-0005-0000-0000-0000A50F0000}"/>
    <cellStyle name="Note 2 4 3 3 4" xfId="4128" xr:uid="{00000000-0005-0000-0000-0000A60F0000}"/>
    <cellStyle name="Note 2 4 3 4" xfId="1357" xr:uid="{00000000-0005-0000-0000-0000A70F0000}"/>
    <cellStyle name="Note 2 4 3 5" xfId="2394" xr:uid="{00000000-0005-0000-0000-0000A80F0000}"/>
    <cellStyle name="Note 2 4 3 6" xfId="3440" xr:uid="{00000000-0005-0000-0000-0000A90F0000}"/>
    <cellStyle name="Note 2 4 4" xfId="464" xr:uid="{00000000-0005-0000-0000-0000AA0F0000}"/>
    <cellStyle name="Note 2 4 4 2" xfId="1529" xr:uid="{00000000-0005-0000-0000-0000AB0F0000}"/>
    <cellStyle name="Note 2 4 4 3" xfId="2566" xr:uid="{00000000-0005-0000-0000-0000AC0F0000}"/>
    <cellStyle name="Note 2 4 4 4" xfId="3612" xr:uid="{00000000-0005-0000-0000-0000AD0F0000}"/>
    <cellStyle name="Note 2 4 5" xfId="824" xr:uid="{00000000-0005-0000-0000-0000AE0F0000}"/>
    <cellStyle name="Note 2 4 5 2" xfId="1878" xr:uid="{00000000-0005-0000-0000-0000AF0F0000}"/>
    <cellStyle name="Note 2 4 5 3" xfId="2915" xr:uid="{00000000-0005-0000-0000-0000B00F0000}"/>
    <cellStyle name="Note 2 4 5 4" xfId="3959" xr:uid="{00000000-0005-0000-0000-0000B10F0000}"/>
    <cellStyle name="Note 2 4 6" xfId="1188" xr:uid="{00000000-0005-0000-0000-0000B20F0000}"/>
    <cellStyle name="Note 2 4 7" xfId="2225" xr:uid="{00000000-0005-0000-0000-0000B30F0000}"/>
    <cellStyle name="Note 2 4 8" xfId="3272" xr:uid="{00000000-0005-0000-0000-0000B40F0000}"/>
    <cellStyle name="Note 2 5" xfId="120" xr:uid="{00000000-0005-0000-0000-0000B50F0000}"/>
    <cellStyle name="Note 2 5 2" xfId="206" xr:uid="{00000000-0005-0000-0000-0000B60F0000}"/>
    <cellStyle name="Note 2 5 2 2" xfId="384" xr:uid="{00000000-0005-0000-0000-0000B70F0000}"/>
    <cellStyle name="Note 2 5 2 2 2" xfId="726" xr:uid="{00000000-0005-0000-0000-0000B80F0000}"/>
    <cellStyle name="Note 2 5 2 2 2 2" xfId="1791" xr:uid="{00000000-0005-0000-0000-0000B90F0000}"/>
    <cellStyle name="Note 2 5 2 2 2 3" xfId="2828" xr:uid="{00000000-0005-0000-0000-0000BA0F0000}"/>
    <cellStyle name="Note 2 5 2 2 2 4" xfId="3874" xr:uid="{00000000-0005-0000-0000-0000BB0F0000}"/>
    <cellStyle name="Note 2 5 2 2 3" xfId="1086" xr:uid="{00000000-0005-0000-0000-0000BC0F0000}"/>
    <cellStyle name="Note 2 5 2 2 3 2" xfId="2140" xr:uid="{00000000-0005-0000-0000-0000BD0F0000}"/>
    <cellStyle name="Note 2 5 2 2 3 3" xfId="3177" xr:uid="{00000000-0005-0000-0000-0000BE0F0000}"/>
    <cellStyle name="Note 2 5 2 2 3 4" xfId="4221" xr:uid="{00000000-0005-0000-0000-0000BF0F0000}"/>
    <cellStyle name="Note 2 5 2 2 4" xfId="1450" xr:uid="{00000000-0005-0000-0000-0000C00F0000}"/>
    <cellStyle name="Note 2 5 2 2 5" xfId="2487" xr:uid="{00000000-0005-0000-0000-0000C10F0000}"/>
    <cellStyle name="Note 2 5 2 2 6" xfId="3533" xr:uid="{00000000-0005-0000-0000-0000C20F0000}"/>
    <cellStyle name="Note 2 5 2 3" xfId="556" xr:uid="{00000000-0005-0000-0000-0000C30F0000}"/>
    <cellStyle name="Note 2 5 2 3 2" xfId="1621" xr:uid="{00000000-0005-0000-0000-0000C40F0000}"/>
    <cellStyle name="Note 2 5 2 3 3" xfId="2658" xr:uid="{00000000-0005-0000-0000-0000C50F0000}"/>
    <cellStyle name="Note 2 5 2 3 4" xfId="3704" xr:uid="{00000000-0005-0000-0000-0000C60F0000}"/>
    <cellStyle name="Note 2 5 2 4" xfId="916" xr:uid="{00000000-0005-0000-0000-0000C70F0000}"/>
    <cellStyle name="Note 2 5 2 4 2" xfId="1970" xr:uid="{00000000-0005-0000-0000-0000C80F0000}"/>
    <cellStyle name="Note 2 5 2 4 3" xfId="3007" xr:uid="{00000000-0005-0000-0000-0000C90F0000}"/>
    <cellStyle name="Note 2 5 2 4 4" xfId="4051" xr:uid="{00000000-0005-0000-0000-0000CA0F0000}"/>
    <cellStyle name="Note 2 5 2 5" xfId="1280" xr:uid="{00000000-0005-0000-0000-0000CB0F0000}"/>
    <cellStyle name="Note 2 5 2 6" xfId="2317" xr:uid="{00000000-0005-0000-0000-0000CC0F0000}"/>
    <cellStyle name="Note 2 5 2 7" xfId="3363" xr:uid="{00000000-0005-0000-0000-0000CD0F0000}"/>
    <cellStyle name="Note 2 5 3" xfId="301" xr:uid="{00000000-0005-0000-0000-0000CE0F0000}"/>
    <cellStyle name="Note 2 5 3 2" xfId="643" xr:uid="{00000000-0005-0000-0000-0000CF0F0000}"/>
    <cellStyle name="Note 2 5 3 2 2" xfId="1708" xr:uid="{00000000-0005-0000-0000-0000D00F0000}"/>
    <cellStyle name="Note 2 5 3 2 3" xfId="2745" xr:uid="{00000000-0005-0000-0000-0000D10F0000}"/>
    <cellStyle name="Note 2 5 3 2 4" xfId="3791" xr:uid="{00000000-0005-0000-0000-0000D20F0000}"/>
    <cellStyle name="Note 2 5 3 3" xfId="1003" xr:uid="{00000000-0005-0000-0000-0000D30F0000}"/>
    <cellStyle name="Note 2 5 3 3 2" xfId="2057" xr:uid="{00000000-0005-0000-0000-0000D40F0000}"/>
    <cellStyle name="Note 2 5 3 3 3" xfId="3094" xr:uid="{00000000-0005-0000-0000-0000D50F0000}"/>
    <cellStyle name="Note 2 5 3 3 4" xfId="4138" xr:uid="{00000000-0005-0000-0000-0000D60F0000}"/>
    <cellStyle name="Note 2 5 3 4" xfId="1367" xr:uid="{00000000-0005-0000-0000-0000D70F0000}"/>
    <cellStyle name="Note 2 5 3 5" xfId="2404" xr:uid="{00000000-0005-0000-0000-0000D80F0000}"/>
    <cellStyle name="Note 2 5 3 6" xfId="3450" xr:uid="{00000000-0005-0000-0000-0000D90F0000}"/>
    <cellStyle name="Note 2 5 4" xfId="474" xr:uid="{00000000-0005-0000-0000-0000DA0F0000}"/>
    <cellStyle name="Note 2 5 4 2" xfId="1539" xr:uid="{00000000-0005-0000-0000-0000DB0F0000}"/>
    <cellStyle name="Note 2 5 4 3" xfId="2576" xr:uid="{00000000-0005-0000-0000-0000DC0F0000}"/>
    <cellStyle name="Note 2 5 4 4" xfId="3622" xr:uid="{00000000-0005-0000-0000-0000DD0F0000}"/>
    <cellStyle name="Note 2 5 5" xfId="834" xr:uid="{00000000-0005-0000-0000-0000DE0F0000}"/>
    <cellStyle name="Note 2 5 5 2" xfId="1888" xr:uid="{00000000-0005-0000-0000-0000DF0F0000}"/>
    <cellStyle name="Note 2 5 5 3" xfId="2925" xr:uid="{00000000-0005-0000-0000-0000E00F0000}"/>
    <cellStyle name="Note 2 5 5 4" xfId="3969" xr:uid="{00000000-0005-0000-0000-0000E10F0000}"/>
    <cellStyle name="Note 2 5 6" xfId="1198" xr:uid="{00000000-0005-0000-0000-0000E20F0000}"/>
    <cellStyle name="Note 2 5 7" xfId="2235" xr:uid="{00000000-0005-0000-0000-0000E30F0000}"/>
    <cellStyle name="Note 2 5 8" xfId="3282" xr:uid="{00000000-0005-0000-0000-0000E40F0000}"/>
    <cellStyle name="Note 2 6" xfId="152" xr:uid="{00000000-0005-0000-0000-0000E50F0000}"/>
    <cellStyle name="Note 2 6 2" xfId="330" xr:uid="{00000000-0005-0000-0000-0000E60F0000}"/>
    <cellStyle name="Note 2 6 2 2" xfId="672" xr:uid="{00000000-0005-0000-0000-0000E70F0000}"/>
    <cellStyle name="Note 2 6 2 2 2" xfId="1737" xr:uid="{00000000-0005-0000-0000-0000E80F0000}"/>
    <cellStyle name="Note 2 6 2 2 3" xfId="2774" xr:uid="{00000000-0005-0000-0000-0000E90F0000}"/>
    <cellStyle name="Note 2 6 2 2 4" xfId="3820" xr:uid="{00000000-0005-0000-0000-0000EA0F0000}"/>
    <cellStyle name="Note 2 6 2 3" xfId="1032" xr:uid="{00000000-0005-0000-0000-0000EB0F0000}"/>
    <cellStyle name="Note 2 6 2 3 2" xfId="2086" xr:uid="{00000000-0005-0000-0000-0000EC0F0000}"/>
    <cellStyle name="Note 2 6 2 3 3" xfId="3123" xr:uid="{00000000-0005-0000-0000-0000ED0F0000}"/>
    <cellStyle name="Note 2 6 2 3 4" xfId="4167" xr:uid="{00000000-0005-0000-0000-0000EE0F0000}"/>
    <cellStyle name="Note 2 6 2 4" xfId="1396" xr:uid="{00000000-0005-0000-0000-0000EF0F0000}"/>
    <cellStyle name="Note 2 6 2 5" xfId="2433" xr:uid="{00000000-0005-0000-0000-0000F00F0000}"/>
    <cellStyle name="Note 2 6 2 6" xfId="3479" xr:uid="{00000000-0005-0000-0000-0000F10F0000}"/>
    <cellStyle name="Note 2 6 3" xfId="502" xr:uid="{00000000-0005-0000-0000-0000F20F0000}"/>
    <cellStyle name="Note 2 6 3 2" xfId="1567" xr:uid="{00000000-0005-0000-0000-0000F30F0000}"/>
    <cellStyle name="Note 2 6 3 3" xfId="2604" xr:uid="{00000000-0005-0000-0000-0000F40F0000}"/>
    <cellStyle name="Note 2 6 3 4" xfId="3650" xr:uid="{00000000-0005-0000-0000-0000F50F0000}"/>
    <cellStyle name="Note 2 6 4" xfId="862" xr:uid="{00000000-0005-0000-0000-0000F60F0000}"/>
    <cellStyle name="Note 2 6 4 2" xfId="1916" xr:uid="{00000000-0005-0000-0000-0000F70F0000}"/>
    <cellStyle name="Note 2 6 4 3" xfId="2953" xr:uid="{00000000-0005-0000-0000-0000F80F0000}"/>
    <cellStyle name="Note 2 6 4 4" xfId="3997" xr:uid="{00000000-0005-0000-0000-0000F90F0000}"/>
    <cellStyle name="Note 2 6 5" xfId="1226" xr:uid="{00000000-0005-0000-0000-0000FA0F0000}"/>
    <cellStyle name="Note 2 6 6" xfId="2263" xr:uid="{00000000-0005-0000-0000-0000FB0F0000}"/>
    <cellStyle name="Note 2 6 7" xfId="3310" xr:uid="{00000000-0005-0000-0000-0000FC0F0000}"/>
    <cellStyle name="Note 2 7" xfId="246" xr:uid="{00000000-0005-0000-0000-0000FD0F0000}"/>
    <cellStyle name="Note 2 7 2" xfId="588" xr:uid="{00000000-0005-0000-0000-0000FE0F0000}"/>
    <cellStyle name="Note 2 7 2 2" xfId="1653" xr:uid="{00000000-0005-0000-0000-0000FF0F0000}"/>
    <cellStyle name="Note 2 7 2 3" xfId="2690" xr:uid="{00000000-0005-0000-0000-000000100000}"/>
    <cellStyle name="Note 2 7 2 4" xfId="3736" xr:uid="{00000000-0005-0000-0000-000001100000}"/>
    <cellStyle name="Note 2 7 3" xfId="948" xr:uid="{00000000-0005-0000-0000-000002100000}"/>
    <cellStyle name="Note 2 7 3 2" xfId="2002" xr:uid="{00000000-0005-0000-0000-000003100000}"/>
    <cellStyle name="Note 2 7 3 3" xfId="3039" xr:uid="{00000000-0005-0000-0000-000004100000}"/>
    <cellStyle name="Note 2 7 3 4" xfId="4083" xr:uid="{00000000-0005-0000-0000-000005100000}"/>
    <cellStyle name="Note 2 7 4" xfId="1312" xr:uid="{00000000-0005-0000-0000-000006100000}"/>
    <cellStyle name="Note 2 7 5" xfId="2349" xr:uid="{00000000-0005-0000-0000-000007100000}"/>
    <cellStyle name="Note 2 7 6" xfId="3395" xr:uid="{00000000-0005-0000-0000-000008100000}"/>
    <cellStyle name="Note 2 8" xfId="419" xr:uid="{00000000-0005-0000-0000-000009100000}"/>
    <cellStyle name="Note 2 8 2" xfId="1485" xr:uid="{00000000-0005-0000-0000-00000A100000}"/>
    <cellStyle name="Note 2 8 3" xfId="2522" xr:uid="{00000000-0005-0000-0000-00000B100000}"/>
    <cellStyle name="Note 2 8 4" xfId="3568" xr:uid="{00000000-0005-0000-0000-00000C100000}"/>
    <cellStyle name="Note 2 9" xfId="780" xr:uid="{00000000-0005-0000-0000-00000D100000}"/>
    <cellStyle name="Note 2 9 2" xfId="1834" xr:uid="{00000000-0005-0000-0000-00000E100000}"/>
    <cellStyle name="Note 2 9 3" xfId="2871" xr:uid="{00000000-0005-0000-0000-00000F100000}"/>
    <cellStyle name="Note 2 9 4" xfId="3915" xr:uid="{00000000-0005-0000-0000-000010100000}"/>
    <cellStyle name="Note 3" xfId="73" xr:uid="{00000000-0005-0000-0000-000011100000}"/>
    <cellStyle name="Note 3 10" xfId="3249" xr:uid="{00000000-0005-0000-0000-000012100000}"/>
    <cellStyle name="Note 3 2" xfId="109" xr:uid="{00000000-0005-0000-0000-000013100000}"/>
    <cellStyle name="Note 3 2 2" xfId="197" xr:uid="{00000000-0005-0000-0000-000014100000}"/>
    <cellStyle name="Note 3 2 2 2" xfId="375" xr:uid="{00000000-0005-0000-0000-000015100000}"/>
    <cellStyle name="Note 3 2 2 2 2" xfId="717" xr:uid="{00000000-0005-0000-0000-000016100000}"/>
    <cellStyle name="Note 3 2 2 2 2 2" xfId="1782" xr:uid="{00000000-0005-0000-0000-000017100000}"/>
    <cellStyle name="Note 3 2 2 2 2 3" xfId="2819" xr:uid="{00000000-0005-0000-0000-000018100000}"/>
    <cellStyle name="Note 3 2 2 2 2 4" xfId="3865" xr:uid="{00000000-0005-0000-0000-000019100000}"/>
    <cellStyle name="Note 3 2 2 2 3" xfId="1077" xr:uid="{00000000-0005-0000-0000-00001A100000}"/>
    <cellStyle name="Note 3 2 2 2 3 2" xfId="2131" xr:uid="{00000000-0005-0000-0000-00001B100000}"/>
    <cellStyle name="Note 3 2 2 2 3 3" xfId="3168" xr:uid="{00000000-0005-0000-0000-00001C100000}"/>
    <cellStyle name="Note 3 2 2 2 3 4" xfId="4212" xr:uid="{00000000-0005-0000-0000-00001D100000}"/>
    <cellStyle name="Note 3 2 2 2 4" xfId="1441" xr:uid="{00000000-0005-0000-0000-00001E100000}"/>
    <cellStyle name="Note 3 2 2 2 5" xfId="2478" xr:uid="{00000000-0005-0000-0000-00001F100000}"/>
    <cellStyle name="Note 3 2 2 2 6" xfId="3524" xr:uid="{00000000-0005-0000-0000-000020100000}"/>
    <cellStyle name="Note 3 2 2 3" xfId="547" xr:uid="{00000000-0005-0000-0000-000021100000}"/>
    <cellStyle name="Note 3 2 2 3 2" xfId="1612" xr:uid="{00000000-0005-0000-0000-000022100000}"/>
    <cellStyle name="Note 3 2 2 3 3" xfId="2649" xr:uid="{00000000-0005-0000-0000-000023100000}"/>
    <cellStyle name="Note 3 2 2 3 4" xfId="3695" xr:uid="{00000000-0005-0000-0000-000024100000}"/>
    <cellStyle name="Note 3 2 2 4" xfId="907" xr:uid="{00000000-0005-0000-0000-000025100000}"/>
    <cellStyle name="Note 3 2 2 4 2" xfId="1961" xr:uid="{00000000-0005-0000-0000-000026100000}"/>
    <cellStyle name="Note 3 2 2 4 3" xfId="2998" xr:uid="{00000000-0005-0000-0000-000027100000}"/>
    <cellStyle name="Note 3 2 2 4 4" xfId="4042" xr:uid="{00000000-0005-0000-0000-000028100000}"/>
    <cellStyle name="Note 3 2 2 5" xfId="1271" xr:uid="{00000000-0005-0000-0000-000029100000}"/>
    <cellStyle name="Note 3 2 2 6" xfId="2308" xr:uid="{00000000-0005-0000-0000-00002A100000}"/>
    <cellStyle name="Note 3 2 2 7" xfId="3354" xr:uid="{00000000-0005-0000-0000-00002B100000}"/>
    <cellStyle name="Note 3 2 3" xfId="292" xr:uid="{00000000-0005-0000-0000-00002C100000}"/>
    <cellStyle name="Note 3 2 3 2" xfId="634" xr:uid="{00000000-0005-0000-0000-00002D100000}"/>
    <cellStyle name="Note 3 2 3 2 2" xfId="1699" xr:uid="{00000000-0005-0000-0000-00002E100000}"/>
    <cellStyle name="Note 3 2 3 2 3" xfId="2736" xr:uid="{00000000-0005-0000-0000-00002F100000}"/>
    <cellStyle name="Note 3 2 3 2 4" xfId="3782" xr:uid="{00000000-0005-0000-0000-000030100000}"/>
    <cellStyle name="Note 3 2 3 3" xfId="994" xr:uid="{00000000-0005-0000-0000-000031100000}"/>
    <cellStyle name="Note 3 2 3 3 2" xfId="2048" xr:uid="{00000000-0005-0000-0000-000032100000}"/>
    <cellStyle name="Note 3 2 3 3 3" xfId="3085" xr:uid="{00000000-0005-0000-0000-000033100000}"/>
    <cellStyle name="Note 3 2 3 3 4" xfId="4129" xr:uid="{00000000-0005-0000-0000-000034100000}"/>
    <cellStyle name="Note 3 2 3 4" xfId="1358" xr:uid="{00000000-0005-0000-0000-000035100000}"/>
    <cellStyle name="Note 3 2 3 5" xfId="2395" xr:uid="{00000000-0005-0000-0000-000036100000}"/>
    <cellStyle name="Note 3 2 3 6" xfId="3441" xr:uid="{00000000-0005-0000-0000-000037100000}"/>
    <cellStyle name="Note 3 2 4" xfId="465" xr:uid="{00000000-0005-0000-0000-000038100000}"/>
    <cellStyle name="Note 3 2 4 2" xfId="1530" xr:uid="{00000000-0005-0000-0000-000039100000}"/>
    <cellStyle name="Note 3 2 4 3" xfId="2567" xr:uid="{00000000-0005-0000-0000-00003A100000}"/>
    <cellStyle name="Note 3 2 4 4" xfId="3613" xr:uid="{00000000-0005-0000-0000-00003B100000}"/>
    <cellStyle name="Note 3 2 5" xfId="825" xr:uid="{00000000-0005-0000-0000-00003C100000}"/>
    <cellStyle name="Note 3 2 5 2" xfId="1879" xr:uid="{00000000-0005-0000-0000-00003D100000}"/>
    <cellStyle name="Note 3 2 5 3" xfId="2916" xr:uid="{00000000-0005-0000-0000-00003E100000}"/>
    <cellStyle name="Note 3 2 5 4" xfId="3960" xr:uid="{00000000-0005-0000-0000-00003F100000}"/>
    <cellStyle name="Note 3 2 6" xfId="1189" xr:uid="{00000000-0005-0000-0000-000040100000}"/>
    <cellStyle name="Note 3 2 7" xfId="2226" xr:uid="{00000000-0005-0000-0000-000041100000}"/>
    <cellStyle name="Note 3 2 8" xfId="3273" xr:uid="{00000000-0005-0000-0000-000042100000}"/>
    <cellStyle name="Note 3 3" xfId="139" xr:uid="{00000000-0005-0000-0000-000043100000}"/>
    <cellStyle name="Note 3 3 2" xfId="225" xr:uid="{00000000-0005-0000-0000-000044100000}"/>
    <cellStyle name="Note 3 3 2 2" xfId="403" xr:uid="{00000000-0005-0000-0000-000045100000}"/>
    <cellStyle name="Note 3 3 2 2 2" xfId="745" xr:uid="{00000000-0005-0000-0000-000046100000}"/>
    <cellStyle name="Note 3 3 2 2 2 2" xfId="1810" xr:uid="{00000000-0005-0000-0000-000047100000}"/>
    <cellStyle name="Note 3 3 2 2 2 3" xfId="2847" xr:uid="{00000000-0005-0000-0000-000048100000}"/>
    <cellStyle name="Note 3 3 2 2 2 4" xfId="3893" xr:uid="{00000000-0005-0000-0000-000049100000}"/>
    <cellStyle name="Note 3 3 2 2 3" xfId="1105" xr:uid="{00000000-0005-0000-0000-00004A100000}"/>
    <cellStyle name="Note 3 3 2 2 3 2" xfId="2159" xr:uid="{00000000-0005-0000-0000-00004B100000}"/>
    <cellStyle name="Note 3 3 2 2 3 3" xfId="3196" xr:uid="{00000000-0005-0000-0000-00004C100000}"/>
    <cellStyle name="Note 3 3 2 2 3 4" xfId="4240" xr:uid="{00000000-0005-0000-0000-00004D100000}"/>
    <cellStyle name="Note 3 3 2 2 4" xfId="1469" xr:uid="{00000000-0005-0000-0000-00004E100000}"/>
    <cellStyle name="Note 3 3 2 2 5" xfId="2506" xr:uid="{00000000-0005-0000-0000-00004F100000}"/>
    <cellStyle name="Note 3 3 2 2 6" xfId="3552" xr:uid="{00000000-0005-0000-0000-000050100000}"/>
    <cellStyle name="Note 3 3 2 3" xfId="575" xr:uid="{00000000-0005-0000-0000-000051100000}"/>
    <cellStyle name="Note 3 3 2 3 2" xfId="1640" xr:uid="{00000000-0005-0000-0000-000052100000}"/>
    <cellStyle name="Note 3 3 2 3 3" xfId="2677" xr:uid="{00000000-0005-0000-0000-000053100000}"/>
    <cellStyle name="Note 3 3 2 3 4" xfId="3723" xr:uid="{00000000-0005-0000-0000-000054100000}"/>
    <cellStyle name="Note 3 3 2 4" xfId="935" xr:uid="{00000000-0005-0000-0000-000055100000}"/>
    <cellStyle name="Note 3 3 2 4 2" xfId="1989" xr:uid="{00000000-0005-0000-0000-000056100000}"/>
    <cellStyle name="Note 3 3 2 4 3" xfId="3026" xr:uid="{00000000-0005-0000-0000-000057100000}"/>
    <cellStyle name="Note 3 3 2 4 4" xfId="4070" xr:uid="{00000000-0005-0000-0000-000058100000}"/>
    <cellStyle name="Note 3 3 2 5" xfId="1299" xr:uid="{00000000-0005-0000-0000-000059100000}"/>
    <cellStyle name="Note 3 3 2 6" xfId="2336" xr:uid="{00000000-0005-0000-0000-00005A100000}"/>
    <cellStyle name="Note 3 3 2 7" xfId="3382" xr:uid="{00000000-0005-0000-0000-00005B100000}"/>
    <cellStyle name="Note 3 3 3" xfId="320" xr:uid="{00000000-0005-0000-0000-00005C100000}"/>
    <cellStyle name="Note 3 3 3 2" xfId="662" xr:uid="{00000000-0005-0000-0000-00005D100000}"/>
    <cellStyle name="Note 3 3 3 2 2" xfId="1727" xr:uid="{00000000-0005-0000-0000-00005E100000}"/>
    <cellStyle name="Note 3 3 3 2 3" xfId="2764" xr:uid="{00000000-0005-0000-0000-00005F100000}"/>
    <cellStyle name="Note 3 3 3 2 4" xfId="3810" xr:uid="{00000000-0005-0000-0000-000060100000}"/>
    <cellStyle name="Note 3 3 3 3" xfId="1022" xr:uid="{00000000-0005-0000-0000-000061100000}"/>
    <cellStyle name="Note 3 3 3 3 2" xfId="2076" xr:uid="{00000000-0005-0000-0000-000062100000}"/>
    <cellStyle name="Note 3 3 3 3 3" xfId="3113" xr:uid="{00000000-0005-0000-0000-000063100000}"/>
    <cellStyle name="Note 3 3 3 3 4" xfId="4157" xr:uid="{00000000-0005-0000-0000-000064100000}"/>
    <cellStyle name="Note 3 3 3 4" xfId="1386" xr:uid="{00000000-0005-0000-0000-000065100000}"/>
    <cellStyle name="Note 3 3 3 5" xfId="2423" xr:uid="{00000000-0005-0000-0000-000066100000}"/>
    <cellStyle name="Note 3 3 3 6" xfId="3469" xr:uid="{00000000-0005-0000-0000-000067100000}"/>
    <cellStyle name="Note 3 3 4" xfId="493" xr:uid="{00000000-0005-0000-0000-000068100000}"/>
    <cellStyle name="Note 3 3 4 2" xfId="1558" xr:uid="{00000000-0005-0000-0000-000069100000}"/>
    <cellStyle name="Note 3 3 4 3" xfId="2595" xr:uid="{00000000-0005-0000-0000-00006A100000}"/>
    <cellStyle name="Note 3 3 4 4" xfId="3641" xr:uid="{00000000-0005-0000-0000-00006B100000}"/>
    <cellStyle name="Note 3 3 5" xfId="853" xr:uid="{00000000-0005-0000-0000-00006C100000}"/>
    <cellStyle name="Note 3 3 5 2" xfId="1907" xr:uid="{00000000-0005-0000-0000-00006D100000}"/>
    <cellStyle name="Note 3 3 5 3" xfId="2944" xr:uid="{00000000-0005-0000-0000-00006E100000}"/>
    <cellStyle name="Note 3 3 5 4" xfId="3988" xr:uid="{00000000-0005-0000-0000-00006F100000}"/>
    <cellStyle name="Note 3 3 6" xfId="1217" xr:uid="{00000000-0005-0000-0000-000070100000}"/>
    <cellStyle name="Note 3 3 7" xfId="2254" xr:uid="{00000000-0005-0000-0000-000071100000}"/>
    <cellStyle name="Note 3 3 8" xfId="3301" xr:uid="{00000000-0005-0000-0000-000072100000}"/>
    <cellStyle name="Note 3 4" xfId="171" xr:uid="{00000000-0005-0000-0000-000073100000}"/>
    <cellStyle name="Note 3 4 2" xfId="349" xr:uid="{00000000-0005-0000-0000-000074100000}"/>
    <cellStyle name="Note 3 4 2 2" xfId="691" xr:uid="{00000000-0005-0000-0000-000075100000}"/>
    <cellStyle name="Note 3 4 2 2 2" xfId="1756" xr:uid="{00000000-0005-0000-0000-000076100000}"/>
    <cellStyle name="Note 3 4 2 2 3" xfId="2793" xr:uid="{00000000-0005-0000-0000-000077100000}"/>
    <cellStyle name="Note 3 4 2 2 4" xfId="3839" xr:uid="{00000000-0005-0000-0000-000078100000}"/>
    <cellStyle name="Note 3 4 2 3" xfId="1051" xr:uid="{00000000-0005-0000-0000-000079100000}"/>
    <cellStyle name="Note 3 4 2 3 2" xfId="2105" xr:uid="{00000000-0005-0000-0000-00007A100000}"/>
    <cellStyle name="Note 3 4 2 3 3" xfId="3142" xr:uid="{00000000-0005-0000-0000-00007B100000}"/>
    <cellStyle name="Note 3 4 2 3 4" xfId="4186" xr:uid="{00000000-0005-0000-0000-00007C100000}"/>
    <cellStyle name="Note 3 4 2 4" xfId="1415" xr:uid="{00000000-0005-0000-0000-00007D100000}"/>
    <cellStyle name="Note 3 4 2 5" xfId="2452" xr:uid="{00000000-0005-0000-0000-00007E100000}"/>
    <cellStyle name="Note 3 4 2 6" xfId="3498" xr:uid="{00000000-0005-0000-0000-00007F100000}"/>
    <cellStyle name="Note 3 4 3" xfId="521" xr:uid="{00000000-0005-0000-0000-000080100000}"/>
    <cellStyle name="Note 3 4 3 2" xfId="1586" xr:uid="{00000000-0005-0000-0000-000081100000}"/>
    <cellStyle name="Note 3 4 3 3" xfId="2623" xr:uid="{00000000-0005-0000-0000-000082100000}"/>
    <cellStyle name="Note 3 4 3 4" xfId="3669" xr:uid="{00000000-0005-0000-0000-000083100000}"/>
    <cellStyle name="Note 3 4 4" xfId="881" xr:uid="{00000000-0005-0000-0000-000084100000}"/>
    <cellStyle name="Note 3 4 4 2" xfId="1935" xr:uid="{00000000-0005-0000-0000-000085100000}"/>
    <cellStyle name="Note 3 4 4 3" xfId="2972" xr:uid="{00000000-0005-0000-0000-000086100000}"/>
    <cellStyle name="Note 3 4 4 4" xfId="4016" xr:uid="{00000000-0005-0000-0000-000087100000}"/>
    <cellStyle name="Note 3 4 5" xfId="1245" xr:uid="{00000000-0005-0000-0000-000088100000}"/>
    <cellStyle name="Note 3 4 6" xfId="2282" xr:uid="{00000000-0005-0000-0000-000089100000}"/>
    <cellStyle name="Note 3 4 7" xfId="3329" xr:uid="{00000000-0005-0000-0000-00008A100000}"/>
    <cellStyle name="Note 3 5" xfId="265" xr:uid="{00000000-0005-0000-0000-00008B100000}"/>
    <cellStyle name="Note 3 5 2" xfId="607" xr:uid="{00000000-0005-0000-0000-00008C100000}"/>
    <cellStyle name="Note 3 5 2 2" xfId="1672" xr:uid="{00000000-0005-0000-0000-00008D100000}"/>
    <cellStyle name="Note 3 5 2 3" xfId="2709" xr:uid="{00000000-0005-0000-0000-00008E100000}"/>
    <cellStyle name="Note 3 5 2 4" xfId="3755" xr:uid="{00000000-0005-0000-0000-00008F100000}"/>
    <cellStyle name="Note 3 5 3" xfId="967" xr:uid="{00000000-0005-0000-0000-000090100000}"/>
    <cellStyle name="Note 3 5 3 2" xfId="2021" xr:uid="{00000000-0005-0000-0000-000091100000}"/>
    <cellStyle name="Note 3 5 3 3" xfId="3058" xr:uid="{00000000-0005-0000-0000-000092100000}"/>
    <cellStyle name="Note 3 5 3 4" xfId="4102" xr:uid="{00000000-0005-0000-0000-000093100000}"/>
    <cellStyle name="Note 3 5 4" xfId="1331" xr:uid="{00000000-0005-0000-0000-000094100000}"/>
    <cellStyle name="Note 3 5 5" xfId="2368" xr:uid="{00000000-0005-0000-0000-000095100000}"/>
    <cellStyle name="Note 3 5 6" xfId="3414" xr:uid="{00000000-0005-0000-0000-000096100000}"/>
    <cellStyle name="Note 3 6" xfId="438" xr:uid="{00000000-0005-0000-0000-000097100000}"/>
    <cellStyle name="Note 3 6 2" xfId="1504" xr:uid="{00000000-0005-0000-0000-000098100000}"/>
    <cellStyle name="Note 3 6 3" xfId="2541" xr:uid="{00000000-0005-0000-0000-000099100000}"/>
    <cellStyle name="Note 3 6 4" xfId="3587" xr:uid="{00000000-0005-0000-0000-00009A100000}"/>
    <cellStyle name="Note 3 7" xfId="799" xr:uid="{00000000-0005-0000-0000-00009B100000}"/>
    <cellStyle name="Note 3 7 2" xfId="1853" xr:uid="{00000000-0005-0000-0000-00009C100000}"/>
    <cellStyle name="Note 3 7 3" xfId="2890" xr:uid="{00000000-0005-0000-0000-00009D100000}"/>
    <cellStyle name="Note 3 7 4" xfId="3934" xr:uid="{00000000-0005-0000-0000-00009E100000}"/>
    <cellStyle name="Note 3 8" xfId="1163" xr:uid="{00000000-0005-0000-0000-00009F100000}"/>
    <cellStyle name="Note 3 9" xfId="2200" xr:uid="{00000000-0005-0000-0000-0000A0100000}"/>
    <cellStyle name="Percent" xfId="2" builtinId="5"/>
    <cellStyle name="Percent 10" xfId="1118" xr:uid="{00000000-0005-0000-0000-0000A2100000}"/>
    <cellStyle name="Percent 11" xfId="1135" xr:uid="{00000000-0005-0000-0000-0000A3100000}"/>
    <cellStyle name="Percent 11 2" xfId="2172" xr:uid="{00000000-0005-0000-0000-0000A4100000}"/>
    <cellStyle name="Percent 11 3" xfId="3209" xr:uid="{00000000-0005-0000-0000-0000A5100000}"/>
    <cellStyle name="Percent 11 4" xfId="4253" xr:uid="{00000000-0005-0000-0000-0000A6100000}"/>
    <cellStyle name="Percent 2" xfId="10" xr:uid="{00000000-0005-0000-0000-0000A7100000}"/>
    <cellStyle name="Percent 2 2" xfId="16" xr:uid="{00000000-0005-0000-0000-0000A8100000}"/>
    <cellStyle name="Percent 2 3" xfId="115" xr:uid="{00000000-0005-0000-0000-0000A9100000}"/>
    <cellStyle name="Percent 3" xfId="30" xr:uid="{00000000-0005-0000-0000-0000AA100000}"/>
    <cellStyle name="Percent 4" xfId="31" xr:uid="{00000000-0005-0000-0000-0000AB100000}"/>
    <cellStyle name="Percent 5" xfId="32" xr:uid="{00000000-0005-0000-0000-0000AC100000}"/>
    <cellStyle name="Percent 6" xfId="46" xr:uid="{00000000-0005-0000-0000-0000AD100000}"/>
    <cellStyle name="Percent 7" xfId="110" xr:uid="{00000000-0005-0000-0000-0000AE100000}"/>
    <cellStyle name="Percent 8" xfId="143" xr:uid="{00000000-0005-0000-0000-0000AF100000}"/>
    <cellStyle name="Percent 9" xfId="233" xr:uid="{00000000-0005-0000-0000-0000B01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us/SYS/Dept/EFI/Shared/Projects/Forecaster/Hospital%20Files/330203v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eus/SYS/Shared/Projects/State%20Assoc%20Clients/2005/Templates/Medicare%20Margins/STATE%20Medicare%20Margins%206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eus/SYS/DOCUME~1/KKRAWIEC/LOCALS~1/Temp/Temporary%20Directory%201%20for%20HURT%20Analysis%209.0.zip/MA%20Rate%20Growth%201997-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ef Data"/>
      <sheetName val="Raw Data"/>
      <sheetName val="Hospital Facility Data"/>
      <sheetName val="CAH Data"/>
      <sheetName val="Post-Acute Care Data"/>
      <sheetName val="Hospital Trends"/>
      <sheetName val="Post-Acute Trends"/>
      <sheetName val="CAH Trends"/>
      <sheetName val="GME Residents"/>
      <sheetName val="CAH-PPS Factors"/>
      <sheetName val="CAH Inpatient"/>
      <sheetName val="CAH Outpatient"/>
      <sheetName val="GME Cap Increase"/>
      <sheetName val="Hospital Medicare Data"/>
      <sheetName val="SNF Medicare Data"/>
      <sheetName val="Inliers"/>
      <sheetName val="Outliers"/>
      <sheetName val="IME"/>
      <sheetName val="DSH"/>
      <sheetName val="Capital Inliers"/>
      <sheetName val="Capital Outliers"/>
      <sheetName val="SCH MDH"/>
      <sheetName val="DME"/>
      <sheetName val="BadDebt"/>
      <sheetName val="Psych"/>
      <sheetName val="Rehab"/>
      <sheetName val="Outpatient"/>
      <sheetName val="Fee Based"/>
      <sheetName val="Ambulance"/>
      <sheetName val="RHC"/>
      <sheetName val="SNF"/>
      <sheetName val="Swingbeds-PPS"/>
      <sheetName val="HomeHealth"/>
      <sheetName val="Network"/>
      <sheetName val="PPS Summary"/>
      <sheetName val="CAH Summary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Hospital_List"/>
      <sheetName val="Hospital_Services"/>
      <sheetName val="Hospital_Rpt"/>
      <sheetName val="Hospital_Details"/>
      <sheetName val="State_Rpt"/>
      <sheetName val="State_Distribution"/>
      <sheetName val="Custom_Groups"/>
      <sheetName val="Custom_Totals"/>
      <sheetName val="Custom_Rpt1"/>
      <sheetName val="Custom_Rpt2"/>
      <sheetName val="Custom_Rpt3"/>
      <sheetName val="Custom_Rpt4"/>
      <sheetName val="Hospital_Data"/>
      <sheetName val="Margin Data"/>
      <sheetName val="Cost Report Data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3">
          <cell r="A13" t="str">
            <v xml:space="preserve">     Revenues</v>
          </cell>
          <cell r="B13" t="str">
            <v>TOT_REV</v>
          </cell>
          <cell r="C13" t="str">
            <v>INP_REV+OUT_REV+GME_REV+ SUB_I_REV+ SUB_II_REV+ SNF_REV+ HHA_REV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Q13" t="e">
            <v>#VALUE!</v>
          </cell>
          <cell r="R13" t="e">
            <v>#VALUE!</v>
          </cell>
        </row>
        <row r="14">
          <cell r="A14" t="str">
            <v xml:space="preserve">    Costs</v>
          </cell>
          <cell r="B14" t="str">
            <v>TOT_COST</v>
          </cell>
          <cell r="C14" t="str">
            <v>INP_COST+ OUT_COST+ GME_COST+ SUB_I_COST+ SUB_II_COST+ SNF_COST+ HHA_COST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e">
            <v>#VALUE!</v>
          </cell>
          <cell r="M14" t="e">
            <v>#VALUE!</v>
          </cell>
          <cell r="N14" t="e">
            <v>#VALUE!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A15" t="str">
            <v xml:space="preserve">    Gains/(Losses)</v>
          </cell>
          <cell r="B15" t="str">
            <v>TOT_GL</v>
          </cell>
          <cell r="C15" t="str">
            <v>TOT_REV - TOT_COST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e">
            <v>#VALUE!</v>
          </cell>
          <cell r="M15" t="e">
            <v>#VALUE!</v>
          </cell>
          <cell r="N15" t="e">
            <v>#VALUE!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9">
          <cell r="A19" t="str">
            <v>Total Inpatient Revenue</v>
          </cell>
          <cell r="B19" t="str">
            <v>INP_REV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2">
          <cell r="A22" t="str">
            <v>Total Payments (Lines 8-15)</v>
          </cell>
          <cell r="B22" t="str">
            <v>F1833</v>
          </cell>
          <cell r="C22" t="str">
            <v>Worksheet E, Pt A Column 1, Line 16</v>
          </cell>
          <cell r="D22" t="str">
            <v>No Data</v>
          </cell>
          <cell r="E22" t="str">
            <v>No Data</v>
          </cell>
          <cell r="F22" t="str">
            <v>No Data</v>
          </cell>
          <cell r="G22" t="str">
            <v>No Data</v>
          </cell>
          <cell r="H22" t="str">
            <v>No Data</v>
          </cell>
          <cell r="I22" t="str">
            <v>No Data</v>
          </cell>
          <cell r="J22" t="str">
            <v>No Data</v>
          </cell>
          <cell r="L22" t="str">
            <v>No Data</v>
          </cell>
          <cell r="M22" t="str">
            <v>No Data</v>
          </cell>
          <cell r="N22" t="str">
            <v>No Data</v>
          </cell>
          <cell r="O22" t="str">
            <v>No Data</v>
          </cell>
          <cell r="P22" t="str">
            <v>No Data</v>
          </cell>
          <cell r="Q22" t="str">
            <v>No Data</v>
          </cell>
          <cell r="R22" t="str">
            <v>No Data</v>
          </cell>
        </row>
        <row r="23">
          <cell r="A23" t="str">
            <v>Direct GME Payment</v>
          </cell>
          <cell r="B23" t="str">
            <v>F1828</v>
          </cell>
          <cell r="C23" t="str">
            <v>Worksheet E, Pt A Column 1, Line 11</v>
          </cell>
          <cell r="D23" t="str">
            <v>No Data</v>
          </cell>
          <cell r="E23" t="str">
            <v>No Data</v>
          </cell>
          <cell r="F23" t="str">
            <v>No Data</v>
          </cell>
          <cell r="G23" t="str">
            <v>No Data</v>
          </cell>
          <cell r="H23" t="str">
            <v>No Data</v>
          </cell>
          <cell r="I23" t="str">
            <v>No Data</v>
          </cell>
          <cell r="J23" t="str">
            <v>No Data</v>
          </cell>
          <cell r="L23" t="str">
            <v>No Data</v>
          </cell>
          <cell r="M23" t="str">
            <v>No Data</v>
          </cell>
          <cell r="N23" t="str">
            <v>No Data</v>
          </cell>
          <cell r="O23" t="str">
            <v>No Data</v>
          </cell>
          <cell r="P23" t="str">
            <v>No Data</v>
          </cell>
          <cell r="Q23" t="str">
            <v>No Data</v>
          </cell>
          <cell r="R23" t="str">
            <v>No Data</v>
          </cell>
        </row>
        <row r="24">
          <cell r="A24" t="str">
            <v>Reimbursable Bad Debt</v>
          </cell>
          <cell r="B24" t="str">
            <v>F1838</v>
          </cell>
          <cell r="C24" t="str">
            <v>Worksheet E, Pt A Column 1, Line 21</v>
          </cell>
          <cell r="D24" t="str">
            <v>No Data</v>
          </cell>
          <cell r="E24" t="str">
            <v>No Data</v>
          </cell>
          <cell r="F24" t="str">
            <v>No Data</v>
          </cell>
          <cell r="G24" t="str">
            <v>No Data</v>
          </cell>
          <cell r="H24" t="str">
            <v>No Data</v>
          </cell>
          <cell r="I24" t="str">
            <v>No Data</v>
          </cell>
          <cell r="J24" t="str">
            <v>No Data</v>
          </cell>
          <cell r="L24" t="str">
            <v>No Data</v>
          </cell>
          <cell r="M24" t="str">
            <v>No Data</v>
          </cell>
          <cell r="N24" t="str">
            <v>No Data</v>
          </cell>
          <cell r="O24" t="str">
            <v>No Data</v>
          </cell>
          <cell r="P24" t="str">
            <v>No Data</v>
          </cell>
          <cell r="Q24" t="str">
            <v>No Data</v>
          </cell>
          <cell r="R24" t="str">
            <v>No Data</v>
          </cell>
        </row>
        <row r="25">
          <cell r="A25" t="str">
            <v>Reimbursable Bad Debt Adjustment</v>
          </cell>
          <cell r="B25" t="str">
            <v>F1838A</v>
          </cell>
          <cell r="C25" t="str">
            <v>Worksheet E, Pt A Column 1, Line 21.01</v>
          </cell>
          <cell r="D25" t="str">
            <v>No Data</v>
          </cell>
          <cell r="E25" t="str">
            <v>No Data</v>
          </cell>
          <cell r="F25" t="str">
            <v>No Data</v>
          </cell>
          <cell r="G25" t="str">
            <v>No Data</v>
          </cell>
          <cell r="H25" t="str">
            <v>No Data</v>
          </cell>
          <cell r="I25" t="str">
            <v>No Data</v>
          </cell>
          <cell r="J25" t="str">
            <v>No Data</v>
          </cell>
          <cell r="L25" t="str">
            <v>No Data</v>
          </cell>
          <cell r="M25" t="str">
            <v>No Data</v>
          </cell>
          <cell r="N25" t="str">
            <v>No Data</v>
          </cell>
          <cell r="O25" t="str">
            <v>No Data</v>
          </cell>
          <cell r="P25" t="str">
            <v>No Data</v>
          </cell>
          <cell r="Q25" t="str">
            <v>No Data</v>
          </cell>
          <cell r="R25" t="str">
            <v>No Data</v>
          </cell>
        </row>
        <row r="26">
          <cell r="A26" t="str">
            <v>Payment for Inpatient Program Capital</v>
          </cell>
          <cell r="B26" t="str">
            <v>F1826</v>
          </cell>
          <cell r="C26" t="str">
            <v>Worksheet E, Pt A Column 1, Line 9</v>
          </cell>
          <cell r="D26" t="str">
            <v>No Data</v>
          </cell>
          <cell r="E26" t="str">
            <v>No Data</v>
          </cell>
          <cell r="F26" t="str">
            <v>No Data</v>
          </cell>
          <cell r="G26" t="str">
            <v>No Data</v>
          </cell>
          <cell r="H26" t="str">
            <v>No Data</v>
          </cell>
          <cell r="I26" t="str">
            <v>No Data</v>
          </cell>
          <cell r="J26" t="str">
            <v>No Data</v>
          </cell>
          <cell r="L26" t="str">
            <v>No Data</v>
          </cell>
          <cell r="M26" t="str">
            <v>No Data</v>
          </cell>
          <cell r="N26" t="str">
            <v>No Data</v>
          </cell>
          <cell r="O26" t="str">
            <v>No Data</v>
          </cell>
          <cell r="P26" t="str">
            <v>No Data</v>
          </cell>
          <cell r="Q26" t="str">
            <v>No Data</v>
          </cell>
          <cell r="R26" t="str">
            <v>No Data</v>
          </cell>
        </row>
        <row r="28">
          <cell r="A28" t="str">
            <v>Managed Care IME Payment</v>
          </cell>
          <cell r="B28" t="str">
            <v>FORMULA_T</v>
          </cell>
          <cell r="C28" t="str">
            <v>( [SIM_MC_PMTS] / [INLIER_SIM_MC_PMTS] ) * F_1820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A32" t="str">
            <v>Cost of covered services</v>
          </cell>
          <cell r="B32" t="str">
            <v>H635</v>
          </cell>
          <cell r="C32" t="str">
            <v>Worksheet E-3, Part II Column 1 , Line 19</v>
          </cell>
          <cell r="D32" t="str">
            <v>No Data</v>
          </cell>
          <cell r="E32" t="str">
            <v>No Data</v>
          </cell>
          <cell r="F32" t="str">
            <v>No Data</v>
          </cell>
          <cell r="G32" t="str">
            <v>No Data</v>
          </cell>
          <cell r="H32" t="str">
            <v>No Data</v>
          </cell>
          <cell r="I32" t="str">
            <v>No Data</v>
          </cell>
          <cell r="J32" t="str">
            <v>No Data</v>
          </cell>
          <cell r="L32" t="str">
            <v>No Data</v>
          </cell>
          <cell r="M32" t="str">
            <v>No Data</v>
          </cell>
          <cell r="N32" t="str">
            <v>No Data</v>
          </cell>
          <cell r="O32" t="str">
            <v>No Data</v>
          </cell>
          <cell r="P32" t="str">
            <v>No Data</v>
          </cell>
          <cell r="Q32" t="str">
            <v>No Data</v>
          </cell>
          <cell r="R32" t="str">
            <v>No Data</v>
          </cell>
        </row>
        <row r="35">
          <cell r="A35" t="str">
            <v>Total Inpatient Cost</v>
          </cell>
          <cell r="B35" t="str">
            <v>INP_COST</v>
          </cell>
          <cell r="D35" t="str">
            <v>No Data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>No Data</v>
          </cell>
          <cell r="M35" t="e">
            <v>#VALUE!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</row>
        <row r="38">
          <cell r="A38" t="str">
            <v>Total Medicare IP Operating Costs Incl. Pass Throughs</v>
          </cell>
          <cell r="B38" t="str">
            <v>F949</v>
          </cell>
          <cell r="C38" t="str">
            <v>Worksheet D-1, Pt II Column 1, Line 49</v>
          </cell>
          <cell r="D38" t="str">
            <v>No Data</v>
          </cell>
          <cell r="E38" t="str">
            <v>No Data</v>
          </cell>
          <cell r="F38" t="str">
            <v>No Data</v>
          </cell>
          <cell r="G38" t="str">
            <v>No Data</v>
          </cell>
          <cell r="H38" t="str">
            <v>No Data</v>
          </cell>
          <cell r="I38" t="str">
            <v>No Data</v>
          </cell>
          <cell r="J38" t="str">
            <v>No Data</v>
          </cell>
          <cell r="L38" t="str">
            <v>No Data</v>
          </cell>
          <cell r="M38" t="str">
            <v>No Data</v>
          </cell>
          <cell r="N38" t="str">
            <v>No Data</v>
          </cell>
          <cell r="O38" t="str">
            <v>No Data</v>
          </cell>
          <cell r="P38" t="str">
            <v>No Data</v>
          </cell>
          <cell r="Q38" t="str">
            <v>No Data</v>
          </cell>
          <cell r="R38" t="str">
            <v>No Data</v>
          </cell>
        </row>
        <row r="39">
          <cell r="A39" t="str">
            <v>Net Organ Acquisition Cost-kidney</v>
          </cell>
          <cell r="B39" t="str">
            <v>H65</v>
          </cell>
          <cell r="C39" t="str">
            <v>Worksheet D-6, Part III Column 1, Line 61-kidney</v>
          </cell>
          <cell r="D39" t="str">
            <v>No Data</v>
          </cell>
          <cell r="E39" t="str">
            <v>No Data</v>
          </cell>
          <cell r="F39" t="str">
            <v>No Data</v>
          </cell>
          <cell r="G39" t="str">
            <v>No Data</v>
          </cell>
          <cell r="H39" t="str">
            <v>No Data</v>
          </cell>
          <cell r="I39" t="str">
            <v>No Data</v>
          </cell>
          <cell r="J39" t="str">
            <v>No Data</v>
          </cell>
          <cell r="L39" t="str">
            <v>No Data</v>
          </cell>
          <cell r="M39" t="str">
            <v>No Data</v>
          </cell>
          <cell r="N39" t="str">
            <v>No Data</v>
          </cell>
          <cell r="O39" t="str">
            <v>No Data</v>
          </cell>
          <cell r="P39" t="str">
            <v>No Data</v>
          </cell>
          <cell r="Q39" t="str">
            <v>No Data</v>
          </cell>
          <cell r="R39" t="str">
            <v>No Data</v>
          </cell>
        </row>
        <row r="40">
          <cell r="A40" t="str">
            <v>Net Organ Acquisition Cost-heart</v>
          </cell>
          <cell r="B40" t="str">
            <v>H66</v>
          </cell>
          <cell r="C40" t="str">
            <v>Worksheet D-6, Part III Column 1, Line 61-heart</v>
          </cell>
          <cell r="D40" t="str">
            <v>No Data</v>
          </cell>
          <cell r="E40" t="str">
            <v>No Data</v>
          </cell>
          <cell r="F40" t="str">
            <v>No Data</v>
          </cell>
          <cell r="G40" t="str">
            <v>No Data</v>
          </cell>
          <cell r="H40" t="str">
            <v>No Data</v>
          </cell>
          <cell r="I40" t="str">
            <v>No Data</v>
          </cell>
          <cell r="J40" t="str">
            <v>No Data</v>
          </cell>
          <cell r="L40" t="str">
            <v>No Data</v>
          </cell>
          <cell r="M40" t="str">
            <v>No Data</v>
          </cell>
          <cell r="N40" t="str">
            <v>No Data</v>
          </cell>
          <cell r="O40" t="str">
            <v>No Data</v>
          </cell>
          <cell r="P40" t="str">
            <v>No Data</v>
          </cell>
          <cell r="Q40" t="str">
            <v>No Data</v>
          </cell>
          <cell r="R40" t="str">
            <v>No Data</v>
          </cell>
        </row>
        <row r="41">
          <cell r="A41" t="str">
            <v>Net Organ Acquisition Cost-liver</v>
          </cell>
          <cell r="B41" t="str">
            <v>H67</v>
          </cell>
          <cell r="C41" t="str">
            <v>Worksheet D-6, Part III Column 1, Line 61-liver</v>
          </cell>
          <cell r="D41" t="str">
            <v>No Data</v>
          </cell>
          <cell r="E41" t="str">
            <v>No Data</v>
          </cell>
          <cell r="F41" t="str">
            <v>No Data</v>
          </cell>
          <cell r="G41" t="str">
            <v>No Data</v>
          </cell>
          <cell r="H41" t="str">
            <v>No Data</v>
          </cell>
          <cell r="I41" t="str">
            <v>No Data</v>
          </cell>
          <cell r="J41" t="str">
            <v>No Data</v>
          </cell>
          <cell r="L41" t="str">
            <v>No Data</v>
          </cell>
          <cell r="M41" t="str">
            <v>No Data</v>
          </cell>
          <cell r="N41" t="str">
            <v>No Data</v>
          </cell>
          <cell r="O41" t="str">
            <v>No Data</v>
          </cell>
          <cell r="P41" t="str">
            <v>No Data</v>
          </cell>
          <cell r="Q41" t="str">
            <v>No Data</v>
          </cell>
          <cell r="R41" t="str">
            <v>No Data</v>
          </cell>
        </row>
        <row r="42">
          <cell r="A42" t="str">
            <v>Net Organ Acquisition Cost-lung</v>
          </cell>
          <cell r="B42" t="str">
            <v>H68</v>
          </cell>
          <cell r="C42" t="str">
            <v>Worksheet D-6, Part III Column 1, Line 61-lung</v>
          </cell>
          <cell r="D42" t="str">
            <v>No Data</v>
          </cell>
          <cell r="E42" t="str">
            <v>No Data</v>
          </cell>
          <cell r="F42" t="str">
            <v>No Data</v>
          </cell>
          <cell r="G42" t="str">
            <v>No Data</v>
          </cell>
          <cell r="H42" t="str">
            <v>No Data</v>
          </cell>
          <cell r="I42" t="str">
            <v>No Data</v>
          </cell>
          <cell r="J42" t="str">
            <v>No Data</v>
          </cell>
          <cell r="L42" t="str">
            <v>No Data</v>
          </cell>
          <cell r="M42" t="str">
            <v>No Data</v>
          </cell>
          <cell r="N42" t="str">
            <v>No Data</v>
          </cell>
          <cell r="O42" t="str">
            <v>No Data</v>
          </cell>
          <cell r="P42" t="str">
            <v>No Data</v>
          </cell>
          <cell r="Q42" t="str">
            <v>No Data</v>
          </cell>
          <cell r="R42" t="str">
            <v>No Data</v>
          </cell>
        </row>
        <row r="50">
          <cell r="A50" t="str">
            <v>Inpatient Gain/Loss</v>
          </cell>
          <cell r="B50" t="str">
            <v>INP_GL</v>
          </cell>
          <cell r="C50" t="str">
            <v>[INP_REV]-[IP_COST]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5">
          <cell r="A55" t="str">
            <v xml:space="preserve">Total Outpatient Revenue </v>
          </cell>
          <cell r="B55" t="str">
            <v>OUT_REV</v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</row>
        <row r="61">
          <cell r="A61" t="str">
            <v>Deductibles &amp; Coinsurance (Col. 1.01, Line 20 for CRs beginning on or after 10/01/1997)</v>
          </cell>
          <cell r="B61" t="str">
            <v>F1912</v>
          </cell>
          <cell r="C61" t="str">
            <v>Worksheet E, Pt C Column 1+1.01,Line 15+20</v>
          </cell>
          <cell r="D61" t="str">
            <v>No Data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>No Data</v>
          </cell>
        </row>
        <row r="62">
          <cell r="A62" t="str">
            <v>Deductibles &amp; Coinsurance (Col. 1.01, Line 20 for CRs beginning on or after 10/01/1997)</v>
          </cell>
          <cell r="B62" t="str">
            <v>F1917</v>
          </cell>
          <cell r="C62" t="str">
            <v>Worksheet E, Pt D Column 1+1.01,Line 15+20</v>
          </cell>
          <cell r="D62" t="str">
            <v>No Data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>No Data</v>
          </cell>
        </row>
        <row r="63">
          <cell r="A63" t="str">
            <v>Deductibles &amp; Coinsurance (Col. 1.01, Line 20 for CRs beginning on or after 10/01/1997)</v>
          </cell>
          <cell r="B63" t="str">
            <v>F1922</v>
          </cell>
          <cell r="C63" t="str">
            <v>Worksheet E, Pt E Column 1+1.01,Line 15+20</v>
          </cell>
          <cell r="D63" t="str">
            <v>No Data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>No Data</v>
          </cell>
        </row>
        <row r="64">
          <cell r="A64" t="str">
            <v>Lesser of Cost or Charges</v>
          </cell>
          <cell r="B64" t="str">
            <v>F1854</v>
          </cell>
          <cell r="C64" t="str">
            <v>Worksheet E, Pt B Column 1, Line 17</v>
          </cell>
          <cell r="D64" t="str">
            <v>No Data</v>
          </cell>
          <cell r="E64" t="str">
            <v>No Data</v>
          </cell>
          <cell r="F64" t="str">
            <v>No Data</v>
          </cell>
          <cell r="G64" t="str">
            <v>No Data</v>
          </cell>
          <cell r="H64" t="str">
            <v>No Data</v>
          </cell>
          <cell r="I64" t="str">
            <v>No Data</v>
          </cell>
          <cell r="J64" t="str">
            <v>No Data</v>
          </cell>
          <cell r="L64" t="str">
            <v>No Data</v>
          </cell>
          <cell r="M64" t="str">
            <v>No Data</v>
          </cell>
          <cell r="N64" t="str">
            <v>No Data</v>
          </cell>
          <cell r="O64" t="str">
            <v>No Data</v>
          </cell>
          <cell r="P64" t="str">
            <v>No Data</v>
          </cell>
          <cell r="Q64" t="str">
            <v>No Data</v>
          </cell>
          <cell r="R64" t="str">
            <v>No Data</v>
          </cell>
        </row>
        <row r="65">
          <cell r="A65" t="str">
            <v>Lesser of Cost or Charges</v>
          </cell>
          <cell r="B65" t="str">
            <v>F1875</v>
          </cell>
          <cell r="C65" t="str">
            <v>Worksheet E, Pt B Column 1, Line 17 Sub I</v>
          </cell>
          <cell r="D65" t="str">
            <v>No Data</v>
          </cell>
          <cell r="E65" t="str">
            <v>No Data</v>
          </cell>
          <cell r="F65" t="str">
            <v>No Data</v>
          </cell>
          <cell r="G65" t="str">
            <v>No Data</v>
          </cell>
          <cell r="H65" t="str">
            <v>No Data</v>
          </cell>
          <cell r="I65" t="str">
            <v>No Data</v>
          </cell>
          <cell r="J65" t="str">
            <v>No Data</v>
          </cell>
          <cell r="L65" t="str">
            <v>No Data</v>
          </cell>
          <cell r="M65" t="str">
            <v>No Data</v>
          </cell>
          <cell r="N65" t="str">
            <v>No Data</v>
          </cell>
          <cell r="O65" t="str">
            <v>No Data</v>
          </cell>
          <cell r="P65" t="str">
            <v>No Data</v>
          </cell>
          <cell r="Q65" t="str">
            <v>No Data</v>
          </cell>
          <cell r="R65" t="str">
            <v>No Data</v>
          </cell>
        </row>
        <row r="66">
          <cell r="A66" t="str">
            <v>Lesser of Cost or Charges</v>
          </cell>
          <cell r="B66" t="str">
            <v>F1896</v>
          </cell>
          <cell r="C66" t="str">
            <v>Worksheet E, Pt B Column 1, Line 17 Sub II</v>
          </cell>
          <cell r="D66" t="str">
            <v>No Data</v>
          </cell>
          <cell r="E66" t="str">
            <v>No Data</v>
          </cell>
          <cell r="F66" t="str">
            <v>No Data</v>
          </cell>
          <cell r="G66" t="str">
            <v>No Data</v>
          </cell>
          <cell r="H66" t="str">
            <v>No Data</v>
          </cell>
          <cell r="I66" t="str">
            <v>No Data</v>
          </cell>
          <cell r="J66" t="str">
            <v>No Data</v>
          </cell>
          <cell r="L66" t="str">
            <v>No Data</v>
          </cell>
          <cell r="M66" t="str">
            <v>No Data</v>
          </cell>
          <cell r="N66" t="str">
            <v>No Data</v>
          </cell>
          <cell r="O66" t="str">
            <v>No Data</v>
          </cell>
          <cell r="P66" t="str">
            <v>No Data</v>
          </cell>
          <cell r="Q66" t="str">
            <v>No Data</v>
          </cell>
          <cell r="R66" t="str">
            <v>No Data</v>
          </cell>
        </row>
        <row r="67">
          <cell r="A67" t="str">
            <v>Total PPS Payments</v>
          </cell>
          <cell r="B67" t="str">
            <v>H336</v>
          </cell>
          <cell r="C67" t="str">
            <v>Worksheet E, Pt B Column 1, Line 17.01</v>
          </cell>
          <cell r="D67" t="str">
            <v>No Data</v>
          </cell>
          <cell r="E67" t="str">
            <v>No Data</v>
          </cell>
          <cell r="F67" t="str">
            <v>No Data</v>
          </cell>
          <cell r="G67" t="str">
            <v>No Data</v>
          </cell>
          <cell r="H67" t="str">
            <v>No Data</v>
          </cell>
          <cell r="I67" t="str">
            <v>No Data</v>
          </cell>
          <cell r="J67" t="str">
            <v>No Data</v>
          </cell>
          <cell r="L67" t="str">
            <v>No Data</v>
          </cell>
          <cell r="M67" t="str">
            <v>No Data</v>
          </cell>
          <cell r="N67" t="str">
            <v>No Data</v>
          </cell>
          <cell r="O67" t="str">
            <v>No Data</v>
          </cell>
          <cell r="P67" t="str">
            <v>No Data</v>
          </cell>
          <cell r="Q67" t="str">
            <v>No Data</v>
          </cell>
          <cell r="R67" t="str">
            <v>No Data</v>
          </cell>
        </row>
        <row r="68">
          <cell r="A68" t="str">
            <v>Total PPS Payments</v>
          </cell>
          <cell r="B68" t="str">
            <v>H337</v>
          </cell>
          <cell r="C68" t="str">
            <v>Worksheet E, Pt B Column 1, Line 17.01 Sub I</v>
          </cell>
          <cell r="D68" t="str">
            <v>No Data</v>
          </cell>
          <cell r="E68" t="str">
            <v>No Data</v>
          </cell>
          <cell r="F68" t="str">
            <v>No Data</v>
          </cell>
          <cell r="G68" t="str">
            <v>No Data</v>
          </cell>
          <cell r="H68" t="str">
            <v>No Data</v>
          </cell>
          <cell r="I68" t="str">
            <v>No Data</v>
          </cell>
          <cell r="J68" t="str">
            <v>No Data</v>
          </cell>
          <cell r="L68" t="str">
            <v>No Data</v>
          </cell>
          <cell r="M68" t="str">
            <v>No Data</v>
          </cell>
          <cell r="N68" t="str">
            <v>No Data</v>
          </cell>
          <cell r="O68" t="str">
            <v>No Data</v>
          </cell>
          <cell r="P68" t="str">
            <v>No Data</v>
          </cell>
          <cell r="Q68" t="str">
            <v>No Data</v>
          </cell>
          <cell r="R68" t="str">
            <v>No Data</v>
          </cell>
        </row>
        <row r="69">
          <cell r="A69" t="str">
            <v>Total PPS Payments</v>
          </cell>
          <cell r="B69" t="str">
            <v>H338</v>
          </cell>
          <cell r="C69" t="str">
            <v>Worksheet E, Pt B Column 1, Line 17.01 Sub II</v>
          </cell>
          <cell r="D69" t="str">
            <v>No Data</v>
          </cell>
          <cell r="E69" t="str">
            <v>No Data</v>
          </cell>
          <cell r="F69" t="str">
            <v>No Data</v>
          </cell>
          <cell r="G69" t="str">
            <v>No Data</v>
          </cell>
          <cell r="H69" t="str">
            <v>No Data</v>
          </cell>
          <cell r="I69" t="str">
            <v>No Data</v>
          </cell>
          <cell r="J69" t="str">
            <v>No Data</v>
          </cell>
          <cell r="L69" t="str">
            <v>No Data</v>
          </cell>
          <cell r="M69" t="str">
            <v>No Data</v>
          </cell>
          <cell r="N69" t="str">
            <v>No Data</v>
          </cell>
          <cell r="O69" t="str">
            <v>No Data</v>
          </cell>
          <cell r="P69" t="str">
            <v>No Data</v>
          </cell>
          <cell r="Q69" t="str">
            <v>No Data</v>
          </cell>
          <cell r="R69" t="str">
            <v>No Data</v>
          </cell>
        </row>
        <row r="70">
          <cell r="A70" t="str">
            <v>All Other Bad Debts</v>
          </cell>
          <cell r="B70" t="str">
            <v>F1861</v>
          </cell>
          <cell r="C70" t="str">
            <v>Worksheet E, Pt B Column 1, Line 27</v>
          </cell>
          <cell r="D70" t="str">
            <v>No Data</v>
          </cell>
          <cell r="E70" t="str">
            <v>No Data</v>
          </cell>
          <cell r="F70" t="str">
            <v>No Data</v>
          </cell>
          <cell r="G70" t="str">
            <v>No Data</v>
          </cell>
          <cell r="H70" t="str">
            <v>No Data</v>
          </cell>
          <cell r="I70" t="str">
            <v>No Data</v>
          </cell>
          <cell r="J70" t="str">
            <v>No Data</v>
          </cell>
          <cell r="L70" t="str">
            <v>No Data</v>
          </cell>
          <cell r="M70" t="str">
            <v>No Data</v>
          </cell>
          <cell r="N70" t="str">
            <v>No Data</v>
          </cell>
          <cell r="O70" t="str">
            <v>No Data</v>
          </cell>
          <cell r="P70" t="str">
            <v>No Data</v>
          </cell>
          <cell r="Q70" t="str">
            <v>No Data</v>
          </cell>
          <cell r="R70" t="str">
            <v>No Data</v>
          </cell>
        </row>
        <row r="71">
          <cell r="A71" t="str">
            <v>Reimbursable Bad Debt Adjustment</v>
          </cell>
          <cell r="B71" t="str">
            <v>F1861A</v>
          </cell>
          <cell r="C71" t="str">
            <v>Worksheet E, Pt B Column 1, Line 27.01</v>
          </cell>
          <cell r="D71" t="str">
            <v>No Data</v>
          </cell>
          <cell r="E71" t="str">
            <v>No Data</v>
          </cell>
          <cell r="F71" t="str">
            <v>No Data</v>
          </cell>
          <cell r="G71" t="str">
            <v>No Data</v>
          </cell>
          <cell r="H71" t="str">
            <v>No Data</v>
          </cell>
          <cell r="I71" t="str">
            <v>No Data</v>
          </cell>
          <cell r="J71" t="str">
            <v>No Data</v>
          </cell>
          <cell r="L71" t="str">
            <v>No Data</v>
          </cell>
          <cell r="M71" t="str">
            <v>No Data</v>
          </cell>
          <cell r="N71" t="str">
            <v>No Data</v>
          </cell>
          <cell r="O71" t="str">
            <v>No Data</v>
          </cell>
          <cell r="P71" t="str">
            <v>No Data</v>
          </cell>
          <cell r="Q71" t="str">
            <v>No Data</v>
          </cell>
          <cell r="R71" t="str">
            <v>No Data</v>
          </cell>
        </row>
        <row r="72">
          <cell r="A72" t="str">
            <v>All Other Bad Debts</v>
          </cell>
          <cell r="B72" t="str">
            <v>F1882</v>
          </cell>
          <cell r="C72" t="str">
            <v>Worksheet E, Pt B Column 1, Line 27 Sub I</v>
          </cell>
          <cell r="D72" t="str">
            <v>No Data</v>
          </cell>
          <cell r="E72" t="str">
            <v>No Data</v>
          </cell>
          <cell r="F72" t="str">
            <v>No Data</v>
          </cell>
          <cell r="G72" t="str">
            <v>No Data</v>
          </cell>
          <cell r="H72" t="str">
            <v>No Data</v>
          </cell>
          <cell r="I72" t="str">
            <v>No Data</v>
          </cell>
          <cell r="J72" t="str">
            <v>No Data</v>
          </cell>
          <cell r="L72" t="str">
            <v>No Data</v>
          </cell>
          <cell r="M72" t="str">
            <v>No Data</v>
          </cell>
          <cell r="N72" t="str">
            <v>No Data</v>
          </cell>
          <cell r="O72" t="str">
            <v>No Data</v>
          </cell>
          <cell r="P72" t="str">
            <v>No Data</v>
          </cell>
          <cell r="Q72" t="str">
            <v>No Data</v>
          </cell>
          <cell r="R72" t="str">
            <v>No Data</v>
          </cell>
        </row>
        <row r="73">
          <cell r="A73" t="str">
            <v>Reimbursable Bad Debt Adjustment</v>
          </cell>
          <cell r="B73" t="str">
            <v>F1882A</v>
          </cell>
          <cell r="C73" t="str">
            <v>Worksheet E, Pt B Column 1, Line 27.01 Sub I</v>
          </cell>
          <cell r="D73" t="str">
            <v>No Data</v>
          </cell>
          <cell r="E73" t="str">
            <v>No Data</v>
          </cell>
          <cell r="F73" t="str">
            <v>No Data</v>
          </cell>
          <cell r="G73" t="str">
            <v>No Data</v>
          </cell>
          <cell r="H73" t="str">
            <v>No Data</v>
          </cell>
          <cell r="I73" t="str">
            <v>No Data</v>
          </cell>
          <cell r="J73" t="str">
            <v>No Data</v>
          </cell>
          <cell r="L73" t="str">
            <v>No Data</v>
          </cell>
          <cell r="M73" t="str">
            <v>No Data</v>
          </cell>
          <cell r="N73" t="str">
            <v>No Data</v>
          </cell>
          <cell r="O73" t="str">
            <v>No Data</v>
          </cell>
          <cell r="P73" t="str">
            <v>No Data</v>
          </cell>
          <cell r="Q73" t="str">
            <v>No Data</v>
          </cell>
          <cell r="R73" t="str">
            <v>No Data</v>
          </cell>
        </row>
        <row r="74">
          <cell r="A74" t="str">
            <v>All Other Bad Debts</v>
          </cell>
          <cell r="B74" t="str">
            <v>F1903</v>
          </cell>
          <cell r="C74" t="str">
            <v>Worksheet E, Pt B Column 1, Line 27 Sub II</v>
          </cell>
          <cell r="D74" t="str">
            <v>No Data</v>
          </cell>
          <cell r="E74" t="str">
            <v>No Data</v>
          </cell>
          <cell r="F74" t="str">
            <v>No Data</v>
          </cell>
          <cell r="G74" t="str">
            <v>No Data</v>
          </cell>
          <cell r="H74" t="str">
            <v>No Data</v>
          </cell>
          <cell r="I74" t="str">
            <v>No Data</v>
          </cell>
          <cell r="J74" t="str">
            <v>No Data</v>
          </cell>
          <cell r="L74" t="str">
            <v>No Data</v>
          </cell>
          <cell r="M74" t="str">
            <v>No Data</v>
          </cell>
          <cell r="N74" t="str">
            <v>No Data</v>
          </cell>
          <cell r="O74" t="str">
            <v>No Data</v>
          </cell>
          <cell r="P74" t="str">
            <v>No Data</v>
          </cell>
          <cell r="Q74" t="str">
            <v>No Data</v>
          </cell>
          <cell r="R74" t="str">
            <v>No Data</v>
          </cell>
        </row>
        <row r="75">
          <cell r="A75" t="str">
            <v>Reimbursable Bad Debt Adjustment</v>
          </cell>
          <cell r="B75" t="str">
            <v>F1903A</v>
          </cell>
          <cell r="C75" t="str">
            <v>Worksheet E, Pt B Column 1, Line 27.01 Sub II</v>
          </cell>
          <cell r="D75" t="str">
            <v>No Data</v>
          </cell>
          <cell r="E75" t="str">
            <v>No Data</v>
          </cell>
          <cell r="F75" t="str">
            <v>No Data</v>
          </cell>
          <cell r="G75" t="str">
            <v>No Data</v>
          </cell>
          <cell r="H75" t="str">
            <v>No Data</v>
          </cell>
          <cell r="I75" t="str">
            <v>No Data</v>
          </cell>
          <cell r="J75" t="str">
            <v>No Data</v>
          </cell>
          <cell r="L75" t="str">
            <v>No Data</v>
          </cell>
          <cell r="M75" t="str">
            <v>No Data</v>
          </cell>
          <cell r="N75" t="str">
            <v>No Data</v>
          </cell>
          <cell r="O75" t="str">
            <v>No Data</v>
          </cell>
          <cell r="P75" t="str">
            <v>No Data</v>
          </cell>
          <cell r="Q75" t="str">
            <v>No Data</v>
          </cell>
          <cell r="R75" t="str">
            <v>No Data</v>
          </cell>
        </row>
        <row r="76">
          <cell r="A76" t="str">
            <v>Lesser of Cost or Charges</v>
          </cell>
          <cell r="B76" t="str">
            <v>H559</v>
          </cell>
          <cell r="C76" t="str">
            <v>Worksheet E, Pt B Column 1.01, Line 17</v>
          </cell>
          <cell r="D76" t="str">
            <v>No Data</v>
          </cell>
          <cell r="E76" t="str">
            <v>No Data</v>
          </cell>
          <cell r="F76" t="str">
            <v>No Data</v>
          </cell>
          <cell r="G76" t="str">
            <v>No Data</v>
          </cell>
          <cell r="H76" t="str">
            <v>No Data</v>
          </cell>
          <cell r="I76" t="str">
            <v>No Data</v>
          </cell>
          <cell r="J76" t="str">
            <v>No Data</v>
          </cell>
          <cell r="L76" t="str">
            <v>No Data</v>
          </cell>
          <cell r="M76" t="str">
            <v>No Data</v>
          </cell>
          <cell r="N76" t="str">
            <v>No Data</v>
          </cell>
          <cell r="O76" t="str">
            <v>No Data</v>
          </cell>
          <cell r="P76" t="str">
            <v>No Data</v>
          </cell>
          <cell r="Q76" t="str">
            <v>No Data</v>
          </cell>
          <cell r="R76" t="str">
            <v>No Data</v>
          </cell>
        </row>
        <row r="77">
          <cell r="A77" t="str">
            <v>Lesser of Cost or Charges - SUB I</v>
          </cell>
          <cell r="B77" t="str">
            <v>H563</v>
          </cell>
          <cell r="C77" t="str">
            <v>Worksheet E, Pt B Column 1.01, Line 17 Sub I</v>
          </cell>
          <cell r="D77" t="str">
            <v>No Data</v>
          </cell>
          <cell r="E77" t="str">
            <v>No Data</v>
          </cell>
          <cell r="F77" t="str">
            <v>No Data</v>
          </cell>
          <cell r="G77" t="str">
            <v>No Data</v>
          </cell>
          <cell r="H77" t="str">
            <v>No Data</v>
          </cell>
          <cell r="I77" t="str">
            <v>No Data</v>
          </cell>
          <cell r="J77" t="str">
            <v>No Data</v>
          </cell>
          <cell r="L77" t="str">
            <v>No Data</v>
          </cell>
          <cell r="M77" t="str">
            <v>No Data</v>
          </cell>
          <cell r="N77" t="str">
            <v>No Data</v>
          </cell>
          <cell r="O77" t="str">
            <v>No Data</v>
          </cell>
          <cell r="P77" t="str">
            <v>No Data</v>
          </cell>
          <cell r="Q77" t="str">
            <v>No Data</v>
          </cell>
          <cell r="R77" t="str">
            <v>No Data</v>
          </cell>
        </row>
        <row r="78">
          <cell r="A78" t="str">
            <v>Lesser of Cost or Charges - SUB II</v>
          </cell>
          <cell r="B78" t="str">
            <v>H567</v>
          </cell>
          <cell r="C78" t="str">
            <v>Worksheet E, Pt B Column 1.01, Line 17 Sub II</v>
          </cell>
          <cell r="D78" t="str">
            <v>No Data</v>
          </cell>
          <cell r="E78" t="str">
            <v>No Data</v>
          </cell>
          <cell r="F78" t="str">
            <v>No Data</v>
          </cell>
          <cell r="G78" t="str">
            <v>No Data</v>
          </cell>
          <cell r="H78" t="str">
            <v>No Data</v>
          </cell>
          <cell r="I78" t="str">
            <v>No Data</v>
          </cell>
          <cell r="J78" t="str">
            <v>No Data</v>
          </cell>
          <cell r="L78" t="str">
            <v>No Data</v>
          </cell>
          <cell r="M78" t="str">
            <v>No Data</v>
          </cell>
          <cell r="N78" t="str">
            <v>No Data</v>
          </cell>
          <cell r="O78" t="str">
            <v>No Data</v>
          </cell>
          <cell r="P78" t="str">
            <v>No Data</v>
          </cell>
          <cell r="Q78" t="str">
            <v>No Data</v>
          </cell>
          <cell r="R78" t="str">
            <v>No Data</v>
          </cell>
        </row>
        <row r="79">
          <cell r="A79" t="str">
            <v>Total PPS Payments</v>
          </cell>
          <cell r="B79" t="str">
            <v>H560</v>
          </cell>
          <cell r="C79" t="str">
            <v>Worksheet E, Pt B Column 1.01, Line 17.01</v>
          </cell>
          <cell r="D79" t="str">
            <v>No Data</v>
          </cell>
          <cell r="E79" t="str">
            <v>No Data</v>
          </cell>
          <cell r="F79" t="str">
            <v>No Data</v>
          </cell>
          <cell r="G79" t="str">
            <v>No Data</v>
          </cell>
          <cell r="H79" t="str">
            <v>No Data</v>
          </cell>
          <cell r="I79" t="str">
            <v>No Data</v>
          </cell>
          <cell r="J79" t="str">
            <v>No Data</v>
          </cell>
          <cell r="L79" t="str">
            <v>No Data</v>
          </cell>
          <cell r="M79" t="str">
            <v>No Data</v>
          </cell>
          <cell r="N79" t="str">
            <v>No Data</v>
          </cell>
          <cell r="O79" t="str">
            <v>No Data</v>
          </cell>
          <cell r="P79" t="str">
            <v>No Data</v>
          </cell>
          <cell r="Q79" t="str">
            <v>No Data</v>
          </cell>
          <cell r="R79" t="str">
            <v>No Data</v>
          </cell>
        </row>
        <row r="80">
          <cell r="A80" t="str">
            <v>Total PPS Payments - SUB I</v>
          </cell>
          <cell r="B80" t="str">
            <v>H564</v>
          </cell>
          <cell r="C80" t="str">
            <v>Worksheet E, Pt B Column 1.01, Line 17.01 Sub I</v>
          </cell>
          <cell r="D80" t="str">
            <v>No Data</v>
          </cell>
          <cell r="E80" t="str">
            <v>No Data</v>
          </cell>
          <cell r="F80" t="str">
            <v>No Data</v>
          </cell>
          <cell r="G80" t="str">
            <v>No Data</v>
          </cell>
          <cell r="H80" t="str">
            <v>No Data</v>
          </cell>
          <cell r="I80" t="str">
            <v>No Data</v>
          </cell>
          <cell r="J80" t="str">
            <v>No Data</v>
          </cell>
          <cell r="L80" t="str">
            <v>No Data</v>
          </cell>
          <cell r="M80" t="str">
            <v>No Data</v>
          </cell>
          <cell r="N80" t="str">
            <v>No Data</v>
          </cell>
          <cell r="O80" t="str">
            <v>No Data</v>
          </cell>
          <cell r="P80" t="str">
            <v>No Data</v>
          </cell>
          <cell r="Q80" t="str">
            <v>No Data</v>
          </cell>
          <cell r="R80" t="str">
            <v>No Data</v>
          </cell>
        </row>
        <row r="81">
          <cell r="A81" t="str">
            <v>Total PPS Payments - SUB II</v>
          </cell>
          <cell r="B81" t="str">
            <v>H568</v>
          </cell>
          <cell r="C81" t="str">
            <v>Worksheet E, Pt B Column 1.01, Line 17.01 Sub II</v>
          </cell>
          <cell r="D81" t="str">
            <v>No Data</v>
          </cell>
          <cell r="E81" t="str">
            <v>No Data</v>
          </cell>
          <cell r="F81" t="str">
            <v>No Data</v>
          </cell>
          <cell r="G81" t="str">
            <v>No Data</v>
          </cell>
          <cell r="H81" t="str">
            <v>No Data</v>
          </cell>
          <cell r="I81" t="str">
            <v>No Data</v>
          </cell>
          <cell r="J81" t="str">
            <v>No Data</v>
          </cell>
          <cell r="L81" t="str">
            <v>No Data</v>
          </cell>
          <cell r="M81" t="str">
            <v>No Data</v>
          </cell>
          <cell r="N81" t="str">
            <v>No Data</v>
          </cell>
          <cell r="O81" t="str">
            <v>No Data</v>
          </cell>
          <cell r="P81" t="str">
            <v>No Data</v>
          </cell>
          <cell r="Q81" t="str">
            <v>No Data</v>
          </cell>
          <cell r="R81" t="str">
            <v>No Data</v>
          </cell>
        </row>
        <row r="82">
          <cell r="A82" t="str">
            <v xml:space="preserve">Bad Debts </v>
          </cell>
          <cell r="B82" t="str">
            <v>H561</v>
          </cell>
          <cell r="C82" t="str">
            <v>Worksheet E, Pt B Column 1.01, Line 27</v>
          </cell>
          <cell r="D82" t="str">
            <v>No Data</v>
          </cell>
          <cell r="E82" t="str">
            <v>No Data</v>
          </cell>
          <cell r="F82" t="str">
            <v>No Data</v>
          </cell>
          <cell r="G82" t="str">
            <v>No Data</v>
          </cell>
          <cell r="H82" t="str">
            <v>No Data</v>
          </cell>
          <cell r="I82" t="str">
            <v>No Data</v>
          </cell>
          <cell r="J82" t="str">
            <v>No Data</v>
          </cell>
          <cell r="L82" t="str">
            <v>No Data</v>
          </cell>
          <cell r="M82" t="str">
            <v>No Data</v>
          </cell>
          <cell r="N82" t="str">
            <v>No Data</v>
          </cell>
          <cell r="O82" t="str">
            <v>No Data</v>
          </cell>
          <cell r="P82" t="str">
            <v>No Data</v>
          </cell>
          <cell r="Q82" t="str">
            <v>No Data</v>
          </cell>
          <cell r="R82" t="str">
            <v>No Data</v>
          </cell>
        </row>
        <row r="83">
          <cell r="A83" t="str">
            <v>Bad Debts - SUB I</v>
          </cell>
          <cell r="B83" t="str">
            <v>H565</v>
          </cell>
          <cell r="C83" t="str">
            <v>Worksheet E, Pt B Column 1.01, Line 27.01</v>
          </cell>
          <cell r="D83" t="str">
            <v>No Data</v>
          </cell>
          <cell r="E83" t="str">
            <v>No Data</v>
          </cell>
          <cell r="F83" t="str">
            <v>No Data</v>
          </cell>
          <cell r="G83" t="str">
            <v>No Data</v>
          </cell>
          <cell r="H83" t="str">
            <v>No Data</v>
          </cell>
          <cell r="I83" t="str">
            <v>No Data</v>
          </cell>
          <cell r="J83" t="str">
            <v>No Data</v>
          </cell>
          <cell r="L83" t="str">
            <v>No Data</v>
          </cell>
          <cell r="M83" t="str">
            <v>No Data</v>
          </cell>
          <cell r="N83" t="str">
            <v>No Data</v>
          </cell>
          <cell r="O83" t="str">
            <v>No Data</v>
          </cell>
          <cell r="P83" t="str">
            <v>No Data</v>
          </cell>
          <cell r="Q83" t="str">
            <v>No Data</v>
          </cell>
          <cell r="R83" t="str">
            <v>No Data</v>
          </cell>
        </row>
        <row r="84">
          <cell r="A84" t="str">
            <v>Bad Debts - SUB II</v>
          </cell>
          <cell r="B84" t="str">
            <v>H569</v>
          </cell>
          <cell r="C84" t="str">
            <v>Worksheet E, Pt B Column 1.01, Line 27 Sub I</v>
          </cell>
          <cell r="D84" t="str">
            <v>No Data</v>
          </cell>
          <cell r="E84" t="str">
            <v>No Data</v>
          </cell>
          <cell r="F84" t="str">
            <v>No Data</v>
          </cell>
          <cell r="G84" t="str">
            <v>No Data</v>
          </cell>
          <cell r="H84" t="str">
            <v>No Data</v>
          </cell>
          <cell r="I84" t="str">
            <v>No Data</v>
          </cell>
          <cell r="J84" t="str">
            <v>No Data</v>
          </cell>
          <cell r="L84" t="str">
            <v>No Data</v>
          </cell>
          <cell r="M84" t="str">
            <v>No Data</v>
          </cell>
          <cell r="N84" t="str">
            <v>No Data</v>
          </cell>
          <cell r="O84" t="str">
            <v>No Data</v>
          </cell>
          <cell r="P84" t="str">
            <v>No Data</v>
          </cell>
          <cell r="Q84" t="str">
            <v>No Data</v>
          </cell>
          <cell r="R84" t="str">
            <v>No Data</v>
          </cell>
        </row>
        <row r="85">
          <cell r="A85" t="str">
            <v xml:space="preserve">Reduced Reimbursable Bad Debts </v>
          </cell>
          <cell r="B85" t="str">
            <v>H562</v>
          </cell>
          <cell r="C85" t="str">
            <v>Worksheet E, Pt B Column 1.01, Line 27.01 Sub I</v>
          </cell>
          <cell r="D85" t="str">
            <v>No Data</v>
          </cell>
          <cell r="E85" t="str">
            <v>No Data</v>
          </cell>
          <cell r="F85" t="str">
            <v>No Data</v>
          </cell>
          <cell r="G85" t="str">
            <v>No Data</v>
          </cell>
          <cell r="H85" t="str">
            <v>No Data</v>
          </cell>
          <cell r="I85" t="str">
            <v>No Data</v>
          </cell>
          <cell r="J85" t="str">
            <v>No Data</v>
          </cell>
          <cell r="L85" t="str">
            <v>No Data</v>
          </cell>
          <cell r="M85" t="str">
            <v>No Data</v>
          </cell>
          <cell r="N85" t="str">
            <v>No Data</v>
          </cell>
          <cell r="O85" t="str">
            <v>No Data</v>
          </cell>
          <cell r="P85" t="str">
            <v>No Data</v>
          </cell>
          <cell r="Q85" t="str">
            <v>No Data</v>
          </cell>
          <cell r="R85" t="str">
            <v>No Data</v>
          </cell>
        </row>
        <row r="86">
          <cell r="A86" t="str">
            <v>Reduced Reimbursable Bad Debts - SUB I</v>
          </cell>
          <cell r="B86" t="str">
            <v>H566</v>
          </cell>
          <cell r="C86" t="str">
            <v>Worksheet E, Pt B Column 1.01, Line 27 Sub II</v>
          </cell>
          <cell r="D86" t="str">
            <v>No Data</v>
          </cell>
          <cell r="E86" t="str">
            <v>No Data</v>
          </cell>
          <cell r="F86" t="str">
            <v>No Data</v>
          </cell>
          <cell r="G86" t="str">
            <v>No Data</v>
          </cell>
          <cell r="H86" t="str">
            <v>No Data</v>
          </cell>
          <cell r="I86" t="str">
            <v>No Data</v>
          </cell>
          <cell r="J86" t="str">
            <v>No Data</v>
          </cell>
          <cell r="L86" t="str">
            <v>No Data</v>
          </cell>
          <cell r="M86" t="str">
            <v>No Data</v>
          </cell>
          <cell r="N86" t="str">
            <v>No Data</v>
          </cell>
          <cell r="O86" t="str">
            <v>No Data</v>
          </cell>
          <cell r="P86" t="str">
            <v>No Data</v>
          </cell>
          <cell r="Q86" t="str">
            <v>No Data</v>
          </cell>
          <cell r="R86" t="str">
            <v>No Data</v>
          </cell>
        </row>
        <row r="87">
          <cell r="A87" t="str">
            <v>Reduced Reimbursable Bad Debts - SUB II</v>
          </cell>
          <cell r="B87" t="str">
            <v>H570</v>
          </cell>
          <cell r="C87" t="str">
            <v>Worksheet E, Pt B Column 1.01, Line 27.01 Sub II</v>
          </cell>
          <cell r="D87" t="str">
            <v>No Data</v>
          </cell>
          <cell r="E87" t="str">
            <v>No Data</v>
          </cell>
          <cell r="F87" t="str">
            <v>No Data</v>
          </cell>
          <cell r="G87" t="str">
            <v>No Data</v>
          </cell>
          <cell r="H87" t="str">
            <v>No Data</v>
          </cell>
          <cell r="I87" t="str">
            <v>No Data</v>
          </cell>
          <cell r="J87" t="str">
            <v>No Data</v>
          </cell>
          <cell r="L87" t="str">
            <v>No Data</v>
          </cell>
          <cell r="M87" t="str">
            <v>No Data</v>
          </cell>
          <cell r="N87" t="str">
            <v>No Data</v>
          </cell>
          <cell r="O87" t="str">
            <v>No Data</v>
          </cell>
          <cell r="P87" t="str">
            <v>No Data</v>
          </cell>
          <cell r="Q87" t="str">
            <v>No Data</v>
          </cell>
          <cell r="R87" t="str">
            <v>No Data</v>
          </cell>
        </row>
        <row r="88">
          <cell r="A88" t="str">
            <v>ASC Reimbursement (Lesser Ln 16 or 18)</v>
          </cell>
          <cell r="B88" t="str">
            <v>F1915</v>
          </cell>
          <cell r="C88" t="str">
            <v>Worksheet E, Pt C Column 1+1.01, Line 19</v>
          </cell>
          <cell r="D88" t="str">
            <v>No Data</v>
          </cell>
          <cell r="E88" t="str">
            <v>No Data</v>
          </cell>
          <cell r="F88" t="str">
            <v>No Data</v>
          </cell>
          <cell r="G88" t="str">
            <v>No Data</v>
          </cell>
          <cell r="H88" t="str">
            <v>No Data</v>
          </cell>
          <cell r="I88" t="str">
            <v>No Data</v>
          </cell>
          <cell r="J88" t="str">
            <v>No Data</v>
          </cell>
          <cell r="L88" t="str">
            <v>No Data</v>
          </cell>
          <cell r="M88" t="str">
            <v>No Data</v>
          </cell>
          <cell r="N88" t="str">
            <v>No Data</v>
          </cell>
          <cell r="O88" t="str">
            <v>No Data</v>
          </cell>
          <cell r="P88" t="str">
            <v>No Data</v>
          </cell>
          <cell r="Q88" t="str">
            <v>No Data</v>
          </cell>
          <cell r="R88" t="str">
            <v>No Data</v>
          </cell>
        </row>
        <row r="89">
          <cell r="A89" t="str">
            <v>Lesser of Line 16 or Line 18</v>
          </cell>
          <cell r="B89" t="str">
            <v>F1920</v>
          </cell>
          <cell r="C89" t="str">
            <v>Worksheet E, Pt D Column 1+1.01, Line 19</v>
          </cell>
          <cell r="D89" t="str">
            <v>No Data</v>
          </cell>
          <cell r="E89" t="str">
            <v>No Data</v>
          </cell>
          <cell r="F89" t="str">
            <v>No Data</v>
          </cell>
          <cell r="G89" t="str">
            <v>No Data</v>
          </cell>
          <cell r="H89" t="str">
            <v>No Data</v>
          </cell>
          <cell r="I89" t="str">
            <v>No Data</v>
          </cell>
          <cell r="J89" t="str">
            <v>No Data</v>
          </cell>
          <cell r="L89" t="str">
            <v>No Data</v>
          </cell>
          <cell r="M89" t="str">
            <v>No Data</v>
          </cell>
          <cell r="N89" t="str">
            <v>No Data</v>
          </cell>
          <cell r="O89" t="str">
            <v>No Data</v>
          </cell>
          <cell r="P89" t="str">
            <v>No Data</v>
          </cell>
          <cell r="Q89" t="str">
            <v>No Data</v>
          </cell>
          <cell r="R89" t="str">
            <v>No Data</v>
          </cell>
        </row>
        <row r="90">
          <cell r="A90" t="str">
            <v>Lesser of Line 16 or Line 18</v>
          </cell>
          <cell r="B90" t="str">
            <v>F1925</v>
          </cell>
          <cell r="C90" t="str">
            <v>Worksheet E, Pt E Column 1+1.01, Line 19</v>
          </cell>
          <cell r="D90" t="str">
            <v>No Data</v>
          </cell>
          <cell r="E90" t="str">
            <v>No Data</v>
          </cell>
          <cell r="F90" t="str">
            <v>No Data</v>
          </cell>
          <cell r="G90" t="str">
            <v>No Data</v>
          </cell>
          <cell r="H90" t="str">
            <v>No Data</v>
          </cell>
          <cell r="I90" t="str">
            <v>No Data</v>
          </cell>
          <cell r="J90" t="str">
            <v>No Data</v>
          </cell>
          <cell r="L90" t="str">
            <v>No Data</v>
          </cell>
          <cell r="M90" t="str">
            <v>No Data</v>
          </cell>
          <cell r="N90" t="str">
            <v>No Data</v>
          </cell>
          <cell r="O90" t="str">
            <v>No Data</v>
          </cell>
          <cell r="P90" t="str">
            <v>No Data</v>
          </cell>
          <cell r="Q90" t="str">
            <v>No Data</v>
          </cell>
          <cell r="R90" t="str">
            <v>No Data</v>
          </cell>
        </row>
        <row r="109">
          <cell r="A109" t="str">
            <v>Total Outpatient Cost</v>
          </cell>
          <cell r="B109" t="str">
            <v>OUT_COST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</row>
        <row r="111">
          <cell r="A111" t="str">
            <v>Subtotal Costs-Outpatient ASC-Hospital</v>
          </cell>
          <cell r="B111" t="str">
            <v>H51</v>
          </cell>
          <cell r="C111" t="str">
            <v>Worksheet D, Pt V Column 6, Line 104</v>
          </cell>
          <cell r="D111" t="str">
            <v>No Data</v>
          </cell>
          <cell r="E111" t="str">
            <v>No Data</v>
          </cell>
          <cell r="F111" t="str">
            <v>No Data</v>
          </cell>
          <cell r="G111" t="str">
            <v>No Data</v>
          </cell>
          <cell r="H111" t="str">
            <v>No Data</v>
          </cell>
          <cell r="I111" t="str">
            <v>No Data</v>
          </cell>
          <cell r="J111" t="str">
            <v>No Data</v>
          </cell>
          <cell r="L111" t="str">
            <v>No Data</v>
          </cell>
          <cell r="M111" t="str">
            <v>No Data</v>
          </cell>
          <cell r="N111" t="str">
            <v>No Data</v>
          </cell>
          <cell r="O111" t="str">
            <v>No Data</v>
          </cell>
          <cell r="P111" t="str">
            <v>No Data</v>
          </cell>
          <cell r="Q111" t="str">
            <v>No Data</v>
          </cell>
          <cell r="R111" t="str">
            <v>No Data</v>
          </cell>
        </row>
        <row r="112">
          <cell r="A112" t="str">
            <v>Subtotal Costs-Outpatient Radiology-Hospital</v>
          </cell>
          <cell r="B112" t="str">
            <v>H52</v>
          </cell>
          <cell r="C112" t="str">
            <v>Worksheet D, Pt V Column 7, Line 104</v>
          </cell>
          <cell r="D112" t="str">
            <v>No Data</v>
          </cell>
          <cell r="E112" t="str">
            <v>No Data</v>
          </cell>
          <cell r="F112" t="str">
            <v>No Data</v>
          </cell>
          <cell r="G112" t="str">
            <v>No Data</v>
          </cell>
          <cell r="H112" t="str">
            <v>No Data</v>
          </cell>
          <cell r="I112" t="str">
            <v>No Data</v>
          </cell>
          <cell r="J112" t="str">
            <v>No Data</v>
          </cell>
          <cell r="L112" t="str">
            <v>No Data</v>
          </cell>
          <cell r="M112" t="str">
            <v>No Data</v>
          </cell>
          <cell r="N112" t="str">
            <v>No Data</v>
          </cell>
          <cell r="O112" t="str">
            <v>No Data</v>
          </cell>
          <cell r="P112" t="str">
            <v>No Data</v>
          </cell>
          <cell r="Q112" t="str">
            <v>No Data</v>
          </cell>
          <cell r="R112" t="str">
            <v>No Data</v>
          </cell>
        </row>
        <row r="113">
          <cell r="A113" t="str">
            <v>Subtotal Costs-Other OP Diagnostic-Hospital</v>
          </cell>
          <cell r="B113" t="str">
            <v>H53</v>
          </cell>
          <cell r="C113" t="str">
            <v>Worksheet D, Pt V Column 8, Line 104</v>
          </cell>
          <cell r="D113" t="str">
            <v>No Data</v>
          </cell>
          <cell r="E113" t="str">
            <v>No Data</v>
          </cell>
          <cell r="F113" t="str">
            <v>No Data</v>
          </cell>
          <cell r="G113" t="str">
            <v>No Data</v>
          </cell>
          <cell r="H113" t="str">
            <v>No Data</v>
          </cell>
          <cell r="I113" t="str">
            <v>No Data</v>
          </cell>
          <cell r="J113" t="str">
            <v>No Data</v>
          </cell>
          <cell r="L113" t="str">
            <v>No Data</v>
          </cell>
          <cell r="M113" t="str">
            <v>No Data</v>
          </cell>
          <cell r="N113" t="str">
            <v>No Data</v>
          </cell>
          <cell r="O113" t="str">
            <v>No Data</v>
          </cell>
          <cell r="P113" t="str">
            <v>No Data</v>
          </cell>
          <cell r="Q113" t="str">
            <v>No Data</v>
          </cell>
          <cell r="R113" t="str">
            <v>No Data</v>
          </cell>
        </row>
        <row r="114">
          <cell r="A114" t="str">
            <v>Subtotal Costs-All Other Pt B-Hospital</v>
          </cell>
          <cell r="B114" t="str">
            <v>H56</v>
          </cell>
          <cell r="C114" t="str">
            <v>Worksheet D, Pt V Column 9, Line 104</v>
          </cell>
          <cell r="D114" t="str">
            <v>No Data</v>
          </cell>
          <cell r="E114" t="str">
            <v>No Data</v>
          </cell>
          <cell r="F114" t="str">
            <v>No Data</v>
          </cell>
          <cell r="G114" t="str">
            <v>No Data</v>
          </cell>
          <cell r="H114" t="str">
            <v>No Data</v>
          </cell>
          <cell r="I114" t="str">
            <v>No Data</v>
          </cell>
          <cell r="J114" t="str">
            <v>No Data</v>
          </cell>
          <cell r="L114" t="str">
            <v>No Data</v>
          </cell>
          <cell r="M114" t="str">
            <v>No Data</v>
          </cell>
          <cell r="N114" t="str">
            <v>No Data</v>
          </cell>
          <cell r="O114" t="str">
            <v>No Data</v>
          </cell>
          <cell r="P114" t="str">
            <v>No Data</v>
          </cell>
          <cell r="Q114" t="str">
            <v>No Data</v>
          </cell>
          <cell r="R114" t="str">
            <v>No Data</v>
          </cell>
        </row>
        <row r="115">
          <cell r="A115" t="str">
            <v>Subtotal Costs-PPS services</v>
          </cell>
          <cell r="B115" t="str">
            <v>H331</v>
          </cell>
          <cell r="C115" t="str">
            <v>Worksheet D, Pt V Column 9.01, Line 104</v>
          </cell>
          <cell r="D115" t="str">
            <v>No Data</v>
          </cell>
          <cell r="E115" t="str">
            <v>No Data</v>
          </cell>
          <cell r="F115" t="str">
            <v>No Data</v>
          </cell>
          <cell r="G115" t="str">
            <v>No Data</v>
          </cell>
          <cell r="H115" t="str">
            <v>No Data</v>
          </cell>
          <cell r="I115" t="str">
            <v>No Data</v>
          </cell>
          <cell r="J115" t="str">
            <v>No Data</v>
          </cell>
          <cell r="L115" t="str">
            <v>No Data</v>
          </cell>
          <cell r="M115" t="str">
            <v>No Data</v>
          </cell>
          <cell r="N115" t="str">
            <v>No Data</v>
          </cell>
          <cell r="O115" t="str">
            <v>No Data</v>
          </cell>
          <cell r="P115" t="str">
            <v>No Data</v>
          </cell>
          <cell r="Q115" t="str">
            <v>No Data</v>
          </cell>
          <cell r="R115" t="str">
            <v>No Data</v>
          </cell>
        </row>
        <row r="116">
          <cell r="A116" t="str">
            <v>Program Costs: All Other on or after August 1, 2000 - Hospital</v>
          </cell>
          <cell r="B116" t="str">
            <v>H553</v>
          </cell>
          <cell r="C116" t="str">
            <v>Worksheet D, Pt V Column 9.02, Line 104</v>
          </cell>
          <cell r="D116" t="str">
            <v>No Data</v>
          </cell>
          <cell r="E116" t="str">
            <v>No Data</v>
          </cell>
          <cell r="F116" t="str">
            <v>No Data</v>
          </cell>
          <cell r="G116" t="str">
            <v>No Data</v>
          </cell>
          <cell r="H116" t="str">
            <v>No Data</v>
          </cell>
          <cell r="I116" t="str">
            <v>No Data</v>
          </cell>
          <cell r="J116" t="str">
            <v>No Data</v>
          </cell>
          <cell r="L116" t="str">
            <v>No Data</v>
          </cell>
          <cell r="M116" t="str">
            <v>No Data</v>
          </cell>
          <cell r="N116" t="str">
            <v>No Data</v>
          </cell>
          <cell r="O116" t="str">
            <v>No Data</v>
          </cell>
          <cell r="P116" t="str">
            <v>No Data</v>
          </cell>
          <cell r="Q116" t="str">
            <v>No Data</v>
          </cell>
          <cell r="R116" t="str">
            <v>No Data</v>
          </cell>
        </row>
        <row r="117">
          <cell r="A117" t="str">
            <v>Program Costs: All Other on or after August 1, 2000 - Hospital</v>
          </cell>
          <cell r="B117" t="str">
            <v>H556</v>
          </cell>
          <cell r="C117" t="str">
            <v>Worksheet D, Pt V Column 9.03, Line 104</v>
          </cell>
          <cell r="D117" t="str">
            <v>No Data</v>
          </cell>
          <cell r="E117" t="str">
            <v>No Data</v>
          </cell>
          <cell r="F117" t="str">
            <v>No Data</v>
          </cell>
          <cell r="G117" t="str">
            <v>No Data</v>
          </cell>
          <cell r="H117" t="str">
            <v>No Data</v>
          </cell>
          <cell r="I117" t="str">
            <v>No Data</v>
          </cell>
          <cell r="J117" t="str">
            <v>No Data</v>
          </cell>
          <cell r="L117" t="str">
            <v>No Data</v>
          </cell>
          <cell r="M117" t="str">
            <v>No Data</v>
          </cell>
          <cell r="N117" t="str">
            <v>No Data</v>
          </cell>
          <cell r="O117" t="str">
            <v>No Data</v>
          </cell>
          <cell r="P117" t="str">
            <v>No Data</v>
          </cell>
          <cell r="Q117" t="str">
            <v>No Data</v>
          </cell>
          <cell r="R117" t="str">
            <v>No Data</v>
          </cell>
        </row>
        <row r="118">
          <cell r="A118" t="str">
            <v>Program Costs</v>
          </cell>
          <cell r="B118" t="str">
            <v>H183</v>
          </cell>
          <cell r="C118" t="str">
            <v>Worksheet D, Pt VI Column 1 Line 3</v>
          </cell>
          <cell r="D118" t="str">
            <v>No Data</v>
          </cell>
          <cell r="E118" t="str">
            <v>No Data</v>
          </cell>
          <cell r="F118" t="str">
            <v>No Data</v>
          </cell>
          <cell r="G118" t="str">
            <v>No Data</v>
          </cell>
          <cell r="H118" t="str">
            <v>No Data</v>
          </cell>
          <cell r="I118" t="str">
            <v>No Data</v>
          </cell>
          <cell r="J118" t="str">
            <v>No Data</v>
          </cell>
          <cell r="L118" t="str">
            <v>No Data</v>
          </cell>
          <cell r="M118" t="str">
            <v>No Data</v>
          </cell>
          <cell r="N118" t="str">
            <v>No Data</v>
          </cell>
          <cell r="O118" t="str">
            <v>No Data</v>
          </cell>
          <cell r="P118" t="str">
            <v>No Data</v>
          </cell>
          <cell r="Q118" t="str">
            <v>No Data</v>
          </cell>
          <cell r="R118" t="str">
            <v>No Data</v>
          </cell>
        </row>
        <row r="119">
          <cell r="A119" t="str">
            <v>Subtotal Costs-Outpatient ASC-Subprovider I</v>
          </cell>
          <cell r="B119" t="str">
            <v>H57</v>
          </cell>
          <cell r="C119" t="str">
            <v>Worksheet D, Pt V Column 6, Line 104 Sub I</v>
          </cell>
          <cell r="D119" t="str">
            <v>No Data</v>
          </cell>
          <cell r="E119" t="str">
            <v>No Data</v>
          </cell>
          <cell r="F119" t="str">
            <v>No Data</v>
          </cell>
          <cell r="G119" t="str">
            <v>No Data</v>
          </cell>
          <cell r="H119" t="str">
            <v>No Data</v>
          </cell>
          <cell r="I119" t="str">
            <v>No Data</v>
          </cell>
          <cell r="J119" t="str">
            <v>No Data</v>
          </cell>
          <cell r="L119" t="str">
            <v>No Data</v>
          </cell>
          <cell r="M119" t="str">
            <v>No Data</v>
          </cell>
          <cell r="N119" t="str">
            <v>No Data</v>
          </cell>
          <cell r="O119" t="str">
            <v>No Data</v>
          </cell>
          <cell r="P119" t="str">
            <v>No Data</v>
          </cell>
          <cell r="Q119" t="str">
            <v>No Data</v>
          </cell>
          <cell r="R119" t="str">
            <v>No Data</v>
          </cell>
        </row>
        <row r="120">
          <cell r="A120" t="str">
            <v>Subtotal Costs-Outpatient Radiology-Subprovider I</v>
          </cell>
          <cell r="B120" t="str">
            <v>H58</v>
          </cell>
          <cell r="C120" t="str">
            <v>Worksheet D, Pt V Column 7, Line 104 Sub I</v>
          </cell>
          <cell r="D120" t="str">
            <v>No Data</v>
          </cell>
          <cell r="E120" t="str">
            <v>No Data</v>
          </cell>
          <cell r="F120" t="str">
            <v>No Data</v>
          </cell>
          <cell r="G120" t="str">
            <v>No Data</v>
          </cell>
          <cell r="H120" t="str">
            <v>No Data</v>
          </cell>
          <cell r="I120" t="str">
            <v>No Data</v>
          </cell>
          <cell r="J120" t="str">
            <v>No Data</v>
          </cell>
          <cell r="L120" t="str">
            <v>No Data</v>
          </cell>
          <cell r="M120" t="str">
            <v>No Data</v>
          </cell>
          <cell r="N120" t="str">
            <v>No Data</v>
          </cell>
          <cell r="O120" t="str">
            <v>No Data</v>
          </cell>
          <cell r="P120" t="str">
            <v>No Data</v>
          </cell>
          <cell r="Q120" t="str">
            <v>No Data</v>
          </cell>
          <cell r="R120" t="str">
            <v>No Data</v>
          </cell>
        </row>
        <row r="121">
          <cell r="A121" t="str">
            <v>Subtotal Costs-Other OP Diagnostic-Subprovider I</v>
          </cell>
          <cell r="B121" t="str">
            <v>H59</v>
          </cell>
          <cell r="C121" t="str">
            <v>Worksheet D, Pt V Column 8, Line 104 Sub I</v>
          </cell>
          <cell r="D121" t="str">
            <v>No Data</v>
          </cell>
          <cell r="E121" t="str">
            <v>No Data</v>
          </cell>
          <cell r="F121" t="str">
            <v>No Data</v>
          </cell>
          <cell r="G121" t="str">
            <v>No Data</v>
          </cell>
          <cell r="H121" t="str">
            <v>No Data</v>
          </cell>
          <cell r="I121" t="str">
            <v>No Data</v>
          </cell>
          <cell r="J121" t="str">
            <v>No Data</v>
          </cell>
          <cell r="L121" t="str">
            <v>No Data</v>
          </cell>
          <cell r="M121" t="str">
            <v>No Data</v>
          </cell>
          <cell r="N121" t="str">
            <v>No Data</v>
          </cell>
          <cell r="O121" t="str">
            <v>No Data</v>
          </cell>
          <cell r="P121" t="str">
            <v>No Data</v>
          </cell>
          <cell r="Q121" t="str">
            <v>No Data</v>
          </cell>
          <cell r="R121" t="str">
            <v>No Data</v>
          </cell>
        </row>
        <row r="122">
          <cell r="A122" t="str">
            <v>Program Costs: All Other + PPS Services - SUB I</v>
          </cell>
          <cell r="B122" t="str">
            <v>H60</v>
          </cell>
          <cell r="C122" t="str">
            <v>Worksheet D, Pt V Column 9 + 9.01, Line 104 Sub I</v>
          </cell>
          <cell r="D122" t="str">
            <v>No Data</v>
          </cell>
          <cell r="E122" t="str">
            <v>No Data</v>
          </cell>
          <cell r="F122" t="str">
            <v>No Data</v>
          </cell>
          <cell r="G122" t="str">
            <v>No Data</v>
          </cell>
          <cell r="H122" t="str">
            <v>No Data</v>
          </cell>
          <cell r="I122" t="str">
            <v>No Data</v>
          </cell>
          <cell r="J122" t="str">
            <v>No Data</v>
          </cell>
          <cell r="L122" t="str">
            <v>No Data</v>
          </cell>
          <cell r="M122" t="str">
            <v>No Data</v>
          </cell>
          <cell r="N122" t="str">
            <v>No Data</v>
          </cell>
          <cell r="O122" t="str">
            <v>No Data</v>
          </cell>
          <cell r="P122" t="str">
            <v>No Data</v>
          </cell>
          <cell r="Q122" t="str">
            <v>No Data</v>
          </cell>
          <cell r="R122" t="str">
            <v>No Data</v>
          </cell>
        </row>
        <row r="123">
          <cell r="A123" t="str">
            <v>Subtotal Costs-PPS services</v>
          </cell>
          <cell r="B123" t="str">
            <v>H332</v>
          </cell>
          <cell r="C123" t="str">
            <v>Worksheet D, Pt V Column 9.01, Line 104 Sub I</v>
          </cell>
          <cell r="D123" t="str">
            <v>No Data</v>
          </cell>
          <cell r="E123" t="str">
            <v>No Data</v>
          </cell>
          <cell r="F123" t="str">
            <v>No Data</v>
          </cell>
          <cell r="G123" t="str">
            <v>No Data</v>
          </cell>
          <cell r="H123" t="str">
            <v>No Data</v>
          </cell>
          <cell r="I123" t="str">
            <v>No Data</v>
          </cell>
          <cell r="J123" t="str">
            <v>No Data</v>
          </cell>
          <cell r="L123" t="str">
            <v>No Data</v>
          </cell>
          <cell r="M123" t="str">
            <v>No Data</v>
          </cell>
          <cell r="N123" t="str">
            <v>No Data</v>
          </cell>
          <cell r="O123" t="str">
            <v>No Data</v>
          </cell>
          <cell r="P123" t="str">
            <v>No Data</v>
          </cell>
          <cell r="Q123" t="str">
            <v>No Data</v>
          </cell>
          <cell r="R123" t="str">
            <v>No Data</v>
          </cell>
        </row>
        <row r="124">
          <cell r="A124" t="str">
            <v>Program Costs: All Other on or after August 1, 2000 - SUB I</v>
          </cell>
          <cell r="B124" t="str">
            <v>H554</v>
          </cell>
          <cell r="C124" t="str">
            <v>Worksheet D, Pt V Column 9.02, Line 104 Sub I</v>
          </cell>
          <cell r="D124" t="str">
            <v>No Data</v>
          </cell>
          <cell r="E124" t="str">
            <v>No Data</v>
          </cell>
          <cell r="F124" t="str">
            <v>No Data</v>
          </cell>
          <cell r="G124" t="str">
            <v>No Data</v>
          </cell>
          <cell r="H124" t="str">
            <v>No Data</v>
          </cell>
          <cell r="I124" t="str">
            <v>No Data</v>
          </cell>
          <cell r="J124" t="str">
            <v>No Data</v>
          </cell>
          <cell r="L124" t="str">
            <v>No Data</v>
          </cell>
          <cell r="M124" t="str">
            <v>No Data</v>
          </cell>
          <cell r="N124" t="str">
            <v>No Data</v>
          </cell>
          <cell r="O124" t="str">
            <v>No Data</v>
          </cell>
          <cell r="P124" t="str">
            <v>No Data</v>
          </cell>
          <cell r="Q124" t="str">
            <v>No Data</v>
          </cell>
          <cell r="R124" t="str">
            <v>No Data</v>
          </cell>
        </row>
        <row r="125">
          <cell r="A125" t="str">
            <v>Program Costs: All Other on or after August 1, 2000 - SUB I</v>
          </cell>
          <cell r="B125" t="str">
            <v>H557</v>
          </cell>
          <cell r="C125" t="str">
            <v>Worksheet D, Pt V Column 9.03, Line 104 Sub I</v>
          </cell>
          <cell r="D125" t="str">
            <v>No Data</v>
          </cell>
          <cell r="E125" t="str">
            <v>No Data</v>
          </cell>
          <cell r="F125" t="str">
            <v>No Data</v>
          </cell>
          <cell r="G125" t="str">
            <v>No Data</v>
          </cell>
          <cell r="H125" t="str">
            <v>No Data</v>
          </cell>
          <cell r="I125" t="str">
            <v>No Data</v>
          </cell>
          <cell r="J125" t="str">
            <v>No Data</v>
          </cell>
          <cell r="L125" t="str">
            <v>No Data</v>
          </cell>
          <cell r="M125" t="str">
            <v>No Data</v>
          </cell>
          <cell r="N125" t="str">
            <v>No Data</v>
          </cell>
          <cell r="O125" t="str">
            <v>No Data</v>
          </cell>
          <cell r="P125" t="str">
            <v>No Data</v>
          </cell>
          <cell r="Q125" t="str">
            <v>No Data</v>
          </cell>
          <cell r="R125" t="str">
            <v>No Data</v>
          </cell>
        </row>
        <row r="126">
          <cell r="A126" t="str">
            <v>Subtotal Costs-Outpatient ASC-Subprovider II</v>
          </cell>
          <cell r="B126" t="str">
            <v>H61</v>
          </cell>
          <cell r="C126" t="str">
            <v>Worksheet D, Pt V Column 6, Line 104 Sub II</v>
          </cell>
          <cell r="D126" t="str">
            <v>No Data</v>
          </cell>
          <cell r="E126" t="str">
            <v>No Data</v>
          </cell>
          <cell r="F126" t="str">
            <v>No Data</v>
          </cell>
          <cell r="G126" t="str">
            <v>No Data</v>
          </cell>
          <cell r="H126" t="str">
            <v>No Data</v>
          </cell>
          <cell r="I126" t="str">
            <v>No Data</v>
          </cell>
          <cell r="J126" t="str">
            <v>No Data</v>
          </cell>
          <cell r="L126" t="str">
            <v>No Data</v>
          </cell>
          <cell r="M126" t="str">
            <v>No Data</v>
          </cell>
          <cell r="N126" t="str">
            <v>No Data</v>
          </cell>
          <cell r="O126" t="str">
            <v>No Data</v>
          </cell>
          <cell r="P126" t="str">
            <v>No Data</v>
          </cell>
          <cell r="Q126" t="str">
            <v>No Data</v>
          </cell>
          <cell r="R126" t="str">
            <v>No Data</v>
          </cell>
        </row>
        <row r="127">
          <cell r="A127" t="str">
            <v>Subtotal Costs-Outpatient Radiology-Subprovider II</v>
          </cell>
          <cell r="B127" t="str">
            <v>H62</v>
          </cell>
          <cell r="C127" t="str">
            <v>Worksheet D, Pt V Column 7, Line 104 Sub II</v>
          </cell>
          <cell r="D127" t="str">
            <v>No Data</v>
          </cell>
          <cell r="E127" t="str">
            <v>No Data</v>
          </cell>
          <cell r="F127" t="str">
            <v>No Data</v>
          </cell>
          <cell r="G127" t="str">
            <v>No Data</v>
          </cell>
          <cell r="H127" t="str">
            <v>No Data</v>
          </cell>
          <cell r="I127" t="str">
            <v>No Data</v>
          </cell>
          <cell r="J127" t="str">
            <v>No Data</v>
          </cell>
          <cell r="L127" t="str">
            <v>No Data</v>
          </cell>
          <cell r="M127" t="str">
            <v>No Data</v>
          </cell>
          <cell r="N127" t="str">
            <v>No Data</v>
          </cell>
          <cell r="O127" t="str">
            <v>No Data</v>
          </cell>
          <cell r="P127" t="str">
            <v>No Data</v>
          </cell>
          <cell r="Q127" t="str">
            <v>No Data</v>
          </cell>
          <cell r="R127" t="str">
            <v>No Data</v>
          </cell>
        </row>
        <row r="128">
          <cell r="A128" t="str">
            <v>Subtotal Costs-Other OP Diagnostic-Subprovider II</v>
          </cell>
          <cell r="B128" t="str">
            <v>H63</v>
          </cell>
          <cell r="C128" t="str">
            <v>Worksheet D, Pt V Column 8, Line 104 Sub II</v>
          </cell>
          <cell r="D128" t="str">
            <v>No Data</v>
          </cell>
          <cell r="E128" t="str">
            <v>No Data</v>
          </cell>
          <cell r="F128" t="str">
            <v>No Data</v>
          </cell>
          <cell r="G128" t="str">
            <v>No Data</v>
          </cell>
          <cell r="H128" t="str">
            <v>No Data</v>
          </cell>
          <cell r="I128" t="str">
            <v>No Data</v>
          </cell>
          <cell r="J128" t="str">
            <v>No Data</v>
          </cell>
          <cell r="L128" t="str">
            <v>No Data</v>
          </cell>
          <cell r="M128" t="str">
            <v>No Data</v>
          </cell>
          <cell r="N128" t="str">
            <v>No Data</v>
          </cell>
          <cell r="O128" t="str">
            <v>No Data</v>
          </cell>
          <cell r="P128" t="str">
            <v>No Data</v>
          </cell>
          <cell r="Q128" t="str">
            <v>No Data</v>
          </cell>
          <cell r="R128" t="str">
            <v>No Data</v>
          </cell>
        </row>
        <row r="129">
          <cell r="A129" t="str">
            <v>Program Costs: All Other + PPS Services - SUB II</v>
          </cell>
          <cell r="B129" t="str">
            <v>H64</v>
          </cell>
          <cell r="C129" t="str">
            <v>Worksheet D, Pt V Column 9 + 9.01, Line 104 Sub II</v>
          </cell>
          <cell r="D129" t="str">
            <v>No Data</v>
          </cell>
          <cell r="E129" t="str">
            <v>No Data</v>
          </cell>
          <cell r="F129" t="str">
            <v>No Data</v>
          </cell>
          <cell r="G129" t="str">
            <v>No Data</v>
          </cell>
          <cell r="H129" t="str">
            <v>No Data</v>
          </cell>
          <cell r="I129" t="str">
            <v>No Data</v>
          </cell>
          <cell r="J129" t="str">
            <v>No Data</v>
          </cell>
          <cell r="L129" t="str">
            <v>No Data</v>
          </cell>
          <cell r="M129" t="str">
            <v>No Data</v>
          </cell>
          <cell r="N129" t="str">
            <v>No Data</v>
          </cell>
          <cell r="O129" t="str">
            <v>No Data</v>
          </cell>
          <cell r="P129" t="str">
            <v>No Data</v>
          </cell>
          <cell r="Q129" t="str">
            <v>No Data</v>
          </cell>
          <cell r="R129" t="str">
            <v>No Data</v>
          </cell>
        </row>
        <row r="130">
          <cell r="A130" t="str">
            <v>Subtotal Costs-PPS services</v>
          </cell>
          <cell r="B130" t="str">
            <v>H333</v>
          </cell>
          <cell r="C130" t="str">
            <v>Worksheet D, Pt V Column 9.01, Line 104 Sub II</v>
          </cell>
          <cell r="D130" t="str">
            <v>No Data</v>
          </cell>
          <cell r="E130" t="str">
            <v>No Data</v>
          </cell>
          <cell r="F130" t="str">
            <v>No Data</v>
          </cell>
          <cell r="G130" t="str">
            <v>No Data</v>
          </cell>
          <cell r="H130" t="str">
            <v>No Data</v>
          </cell>
          <cell r="I130" t="str">
            <v>No Data</v>
          </cell>
          <cell r="J130" t="str">
            <v>No Data</v>
          </cell>
          <cell r="L130" t="str">
            <v>No Data</v>
          </cell>
          <cell r="M130" t="str">
            <v>No Data</v>
          </cell>
          <cell r="N130" t="str">
            <v>No Data</v>
          </cell>
          <cell r="O130" t="str">
            <v>No Data</v>
          </cell>
          <cell r="P130" t="str">
            <v>No Data</v>
          </cell>
          <cell r="Q130" t="str">
            <v>No Data</v>
          </cell>
          <cell r="R130" t="str">
            <v>No Data</v>
          </cell>
        </row>
        <row r="131">
          <cell r="A131" t="str">
            <v>Program Costs: All Other on or after August 1, 2000 - SUB II</v>
          </cell>
          <cell r="B131" t="str">
            <v>H555</v>
          </cell>
          <cell r="C131" t="str">
            <v>Worksheet D, Pt V Column 9.02, Line 104 Sub II</v>
          </cell>
          <cell r="D131" t="str">
            <v>No Data</v>
          </cell>
          <cell r="E131" t="str">
            <v>No Data</v>
          </cell>
          <cell r="F131" t="str">
            <v>No Data</v>
          </cell>
          <cell r="G131" t="str">
            <v>No Data</v>
          </cell>
          <cell r="H131" t="str">
            <v>No Data</v>
          </cell>
          <cell r="I131" t="str">
            <v>No Data</v>
          </cell>
          <cell r="J131" t="str">
            <v>No Data</v>
          </cell>
          <cell r="L131" t="str">
            <v>No Data</v>
          </cell>
          <cell r="M131" t="str">
            <v>No Data</v>
          </cell>
          <cell r="N131" t="str">
            <v>No Data</v>
          </cell>
          <cell r="O131" t="str">
            <v>No Data</v>
          </cell>
          <cell r="P131" t="str">
            <v>No Data</v>
          </cell>
          <cell r="Q131" t="str">
            <v>No Data</v>
          </cell>
          <cell r="R131" t="str">
            <v>No Data</v>
          </cell>
        </row>
        <row r="132">
          <cell r="A132" t="str">
            <v>Program Costs: All Other on or after August 1, 2000 - SUB II</v>
          </cell>
          <cell r="B132" t="str">
            <v>H558</v>
          </cell>
          <cell r="C132" t="str">
            <v>Worksheet D, Pt V Column 9.03, Line 104 Sub II</v>
          </cell>
          <cell r="D132" t="str">
            <v>No Data</v>
          </cell>
          <cell r="E132" t="str">
            <v>No Data</v>
          </cell>
          <cell r="F132" t="str">
            <v>No Data</v>
          </cell>
          <cell r="G132" t="str">
            <v>No Data</v>
          </cell>
          <cell r="H132" t="str">
            <v>No Data</v>
          </cell>
          <cell r="I132" t="str">
            <v>No Data</v>
          </cell>
          <cell r="J132" t="str">
            <v>No Data</v>
          </cell>
          <cell r="L132" t="str">
            <v>No Data</v>
          </cell>
          <cell r="M132" t="str">
            <v>No Data</v>
          </cell>
          <cell r="N132" t="str">
            <v>No Data</v>
          </cell>
          <cell r="O132" t="str">
            <v>No Data</v>
          </cell>
          <cell r="P132" t="str">
            <v>No Data</v>
          </cell>
          <cell r="Q132" t="str">
            <v>No Data</v>
          </cell>
          <cell r="R132" t="str">
            <v>No Data</v>
          </cell>
        </row>
        <row r="133">
          <cell r="A133" t="str">
            <v>Inpatient Part B Costs - Hospital</v>
          </cell>
          <cell r="B133" t="str">
            <v>H580</v>
          </cell>
          <cell r="C133" t="str">
            <v>Worksheet D, Pt V Column 11, Line 104</v>
          </cell>
          <cell r="D133" t="str">
            <v>No Data</v>
          </cell>
          <cell r="E133" t="str">
            <v>No Data</v>
          </cell>
          <cell r="F133" t="str">
            <v>No Data</v>
          </cell>
          <cell r="G133" t="str">
            <v>No Data</v>
          </cell>
          <cell r="H133" t="str">
            <v>No Data</v>
          </cell>
          <cell r="I133" t="str">
            <v>No Data</v>
          </cell>
          <cell r="J133" t="str">
            <v>No Data</v>
          </cell>
          <cell r="L133" t="str">
            <v>No Data</v>
          </cell>
          <cell r="M133" t="str">
            <v>No Data</v>
          </cell>
          <cell r="N133" t="str">
            <v>No Data</v>
          </cell>
          <cell r="O133" t="str">
            <v>No Data</v>
          </cell>
          <cell r="P133" t="str">
            <v>No Data</v>
          </cell>
          <cell r="Q133" t="str">
            <v>No Data</v>
          </cell>
          <cell r="R133" t="str">
            <v>No Data</v>
          </cell>
        </row>
        <row r="134">
          <cell r="A134" t="str">
            <v>Total Cost-Wksht B Pt I Col. 27</v>
          </cell>
          <cell r="B134" t="str">
            <v>H33</v>
          </cell>
          <cell r="C134" t="str">
            <v>Worksheet C, Part II Column 1, Line 103</v>
          </cell>
          <cell r="D134" t="str">
            <v>No Data</v>
          </cell>
          <cell r="E134" t="str">
            <v>No Data</v>
          </cell>
          <cell r="F134" t="str">
            <v>No Data</v>
          </cell>
          <cell r="G134" t="str">
            <v>No Data</v>
          </cell>
          <cell r="H134" t="str">
            <v>No Data</v>
          </cell>
          <cell r="I134" t="str">
            <v>No Data</v>
          </cell>
          <cell r="J134" t="str">
            <v>No Data</v>
          </cell>
          <cell r="L134" t="str">
            <v>No Data</v>
          </cell>
          <cell r="M134" t="str">
            <v>No Data</v>
          </cell>
          <cell r="N134" t="str">
            <v>No Data</v>
          </cell>
          <cell r="O134" t="str">
            <v>No Data</v>
          </cell>
          <cell r="P134" t="str">
            <v>No Data</v>
          </cell>
          <cell r="Q134" t="str">
            <v>No Data</v>
          </cell>
          <cell r="R134" t="str">
            <v>No Data</v>
          </cell>
        </row>
        <row r="135">
          <cell r="A135" t="str">
            <v>Total Cost Net of Capital &amp; Operating Reduction</v>
          </cell>
          <cell r="B135" t="str">
            <v>H36</v>
          </cell>
          <cell r="C135" t="str">
            <v>Worksheet C, Part II Column 6, Line 103</v>
          </cell>
          <cell r="D135" t="str">
            <v>No Data</v>
          </cell>
          <cell r="E135" t="str">
            <v>No Data</v>
          </cell>
          <cell r="F135" t="str">
            <v>No Data</v>
          </cell>
          <cell r="G135" t="str">
            <v>No Data</v>
          </cell>
          <cell r="H135" t="str">
            <v>No Data</v>
          </cell>
          <cell r="I135" t="str">
            <v>No Data</v>
          </cell>
          <cell r="J135" t="str">
            <v>No Data</v>
          </cell>
          <cell r="L135" t="str">
            <v>No Data</v>
          </cell>
          <cell r="M135" t="str">
            <v>No Data</v>
          </cell>
          <cell r="N135" t="str">
            <v>No Data</v>
          </cell>
          <cell r="O135" t="str">
            <v>No Data</v>
          </cell>
          <cell r="P135" t="str">
            <v>No Data</v>
          </cell>
          <cell r="Q135" t="str">
            <v>No Data</v>
          </cell>
          <cell r="R135" t="str">
            <v>No Data</v>
          </cell>
        </row>
        <row r="137">
          <cell r="A137" t="str">
            <v>Cost Reduction Factor</v>
          </cell>
          <cell r="B137" t="str">
            <v>Cost _Red_Factor</v>
          </cell>
          <cell r="C137" t="str">
            <v>(H33/H36)-1</v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e">
            <v>#VALUE!</v>
          </cell>
          <cell r="M137" t="e">
            <v>#VALUE!</v>
          </cell>
          <cell r="N137" t="e">
            <v>#VALUE!</v>
          </cell>
          <cell r="O137" t="e">
            <v>#VALUE!</v>
          </cell>
          <cell r="P137" t="e">
            <v>#VALUE!</v>
          </cell>
          <cell r="Q137" t="e">
            <v>#VALUE!</v>
          </cell>
          <cell r="R137" t="e">
            <v>#VALUE!</v>
          </cell>
        </row>
        <row r="138">
          <cell r="A138" t="str">
            <v>Cost Add Back Amount</v>
          </cell>
          <cell r="B138" t="str">
            <v>Cost_Add_Back</v>
          </cell>
          <cell r="C138" t="str">
            <v>([H51]+[H52]+[H53]+[H56]+[H183]+[H57]+[H58]+[H59]+[H60]+[H61]+   [H62]+[H63]+[H64]+[H331]+[H332]+[H333])*(Cost_Red_Factor)</v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e">
            <v>#VALUE!</v>
          </cell>
          <cell r="M138" t="e">
            <v>#VALUE!</v>
          </cell>
          <cell r="N138" t="e">
            <v>#VALUE!</v>
          </cell>
          <cell r="O138" t="e">
            <v>#VALUE!</v>
          </cell>
          <cell r="P138" t="e">
            <v>#VALUE!</v>
          </cell>
          <cell r="Q138" t="e">
            <v>#VALUE!</v>
          </cell>
          <cell r="R138" t="e">
            <v>#VALUE!</v>
          </cell>
        </row>
        <row r="148">
          <cell r="A148" t="str">
            <v>Outpatient Gain/Loss</v>
          </cell>
          <cell r="B148" t="str">
            <v>OUT_GL</v>
          </cell>
          <cell r="C148" t="str">
            <v>[OUT_REV]-[OUT_COST]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e">
            <v>#VALUE!</v>
          </cell>
          <cell r="M148" t="e">
            <v>#VALUE!</v>
          </cell>
          <cell r="N148" t="e">
            <v>#VALUE!</v>
          </cell>
          <cell r="O148" t="e">
            <v>#VALUE!</v>
          </cell>
          <cell r="P148" t="e">
            <v>#VALUE!</v>
          </cell>
          <cell r="Q148" t="e">
            <v>#VALUE!</v>
          </cell>
          <cell r="R148" t="e">
            <v>#VALUE!</v>
          </cell>
        </row>
        <row r="153">
          <cell r="A153" t="str">
            <v>Direct Graduate Medical Education Revenue</v>
          </cell>
          <cell r="B153" t="str">
            <v>GME_REV</v>
          </cell>
          <cell r="C153" t="str">
            <v>[A_GME_wo_MC] + [B_GME_wo_MC]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e">
            <v>#VALUE!</v>
          </cell>
          <cell r="M153" t="e">
            <v>#VALUE!</v>
          </cell>
          <cell r="N153" t="e">
            <v>#VALUE!</v>
          </cell>
          <cell r="O153" t="e">
            <v>#VALUE!</v>
          </cell>
          <cell r="P153" t="e">
            <v>#VALUE!</v>
          </cell>
          <cell r="Q153" t="e">
            <v>#VALUE!</v>
          </cell>
          <cell r="R153" t="e">
            <v>#VALUE!</v>
          </cell>
        </row>
        <row r="155">
          <cell r="A155" t="str">
            <v>Pt A Medicare GME Payment-Title XVIII Only</v>
          </cell>
          <cell r="B155" t="str">
            <v>H136</v>
          </cell>
          <cell r="C155" t="str">
            <v>Worksheet E-3, Pt IV Column 1, Line 24</v>
          </cell>
          <cell r="D155" t="str">
            <v>No Data</v>
          </cell>
          <cell r="E155" t="str">
            <v>No Data</v>
          </cell>
          <cell r="F155" t="str">
            <v>No Data</v>
          </cell>
          <cell r="G155" t="str">
            <v>No Data</v>
          </cell>
          <cell r="H155" t="str">
            <v>No Data</v>
          </cell>
          <cell r="I155" t="str">
            <v>No Data</v>
          </cell>
          <cell r="J155" t="str">
            <v>No Data</v>
          </cell>
          <cell r="L155" t="str">
            <v>No Data</v>
          </cell>
          <cell r="M155" t="str">
            <v>No Data</v>
          </cell>
          <cell r="N155" t="str">
            <v>No Data</v>
          </cell>
          <cell r="O155" t="str">
            <v>No Data</v>
          </cell>
          <cell r="P155" t="str">
            <v>No Data</v>
          </cell>
          <cell r="Q155" t="str">
            <v>No Data</v>
          </cell>
          <cell r="R155" t="str">
            <v>No Data</v>
          </cell>
        </row>
        <row r="156">
          <cell r="A156" t="str">
            <v>Pt B Medicare GME Payment-Title XVIII Only</v>
          </cell>
          <cell r="B156" t="str">
            <v>H137</v>
          </cell>
          <cell r="C156" t="str">
            <v>Worksheet E-3, Pt IV Column 1, Line 25</v>
          </cell>
          <cell r="D156" t="str">
            <v>No Data</v>
          </cell>
          <cell r="E156" t="str">
            <v>No Data</v>
          </cell>
          <cell r="F156" t="str">
            <v>No Data</v>
          </cell>
          <cell r="G156" t="str">
            <v>No Data</v>
          </cell>
          <cell r="H156" t="str">
            <v>No Data</v>
          </cell>
          <cell r="I156" t="str">
            <v>No Data</v>
          </cell>
          <cell r="J156" t="str">
            <v>No Data</v>
          </cell>
          <cell r="L156" t="str">
            <v>No Data</v>
          </cell>
          <cell r="M156" t="str">
            <v>No Data</v>
          </cell>
          <cell r="N156" t="str">
            <v>No Data</v>
          </cell>
          <cell r="O156" t="str">
            <v>No Data</v>
          </cell>
          <cell r="P156" t="str">
            <v>No Data</v>
          </cell>
          <cell r="Q156" t="str">
            <v>No Data</v>
          </cell>
          <cell r="R156" t="str">
            <v>No Data</v>
          </cell>
        </row>
        <row r="157">
          <cell r="A157" t="str">
            <v>Total Medicare GME Payment w/out Managed Care-Title XVIII Only</v>
          </cell>
          <cell r="B157" t="str">
            <v>H581</v>
          </cell>
          <cell r="C157" t="str">
            <v>Worksheet E-3, Pt IV Column 1, Line 6.01</v>
          </cell>
          <cell r="D157" t="str">
            <v>No Data</v>
          </cell>
          <cell r="E157" t="str">
            <v>No Data</v>
          </cell>
          <cell r="F157" t="str">
            <v>No Data</v>
          </cell>
          <cell r="G157" t="str">
            <v>No Data</v>
          </cell>
          <cell r="H157" t="str">
            <v>No Data</v>
          </cell>
          <cell r="I157" t="str">
            <v>No Data</v>
          </cell>
          <cell r="J157" t="str">
            <v>No Data</v>
          </cell>
          <cell r="L157" t="str">
            <v>No Data</v>
          </cell>
          <cell r="M157" t="str">
            <v>No Data</v>
          </cell>
          <cell r="N157" t="str">
            <v>No Data</v>
          </cell>
          <cell r="O157" t="str">
            <v>No Data</v>
          </cell>
          <cell r="P157" t="str">
            <v>No Data</v>
          </cell>
          <cell r="Q157" t="str">
            <v>No Data</v>
          </cell>
          <cell r="R157" t="str">
            <v>No Data</v>
          </cell>
        </row>
        <row r="158">
          <cell r="A158" t="str">
            <v>Pt A Medicare GME Payment w/out Managed Care-Title XVIII Only</v>
          </cell>
          <cell r="B158" t="str">
            <v>A_GME_wo_MC</v>
          </cell>
          <cell r="C158" t="str">
            <v>( [H581] / ([H136] + [H137] ) ) * [H136]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e">
            <v>#VALUE!</v>
          </cell>
          <cell r="M158" t="e">
            <v>#VALUE!</v>
          </cell>
          <cell r="N158" t="e">
            <v>#VALUE!</v>
          </cell>
          <cell r="O158" t="e">
            <v>#VALUE!</v>
          </cell>
          <cell r="P158" t="e">
            <v>#VALUE!</v>
          </cell>
          <cell r="Q158" t="e">
            <v>#VALUE!</v>
          </cell>
          <cell r="R158" t="e">
            <v>#VALUE!</v>
          </cell>
        </row>
        <row r="159">
          <cell r="A159" t="str">
            <v>Pt B Medicare GME Payment w/out Managed Care-Title XVIII Only</v>
          </cell>
          <cell r="B159" t="str">
            <v>B_GME_wo_MC</v>
          </cell>
          <cell r="C159" t="str">
            <v>( [H581] / ([H136] + [H137] ) ) * [H137]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e">
            <v>#VALUE!</v>
          </cell>
          <cell r="M159" t="e">
            <v>#VALUE!</v>
          </cell>
          <cell r="N159" t="e">
            <v>#VALUE!</v>
          </cell>
          <cell r="O159" t="e">
            <v>#VALUE!</v>
          </cell>
          <cell r="P159" t="e">
            <v>#VALUE!</v>
          </cell>
          <cell r="Q159" t="e">
            <v>#VALUE!</v>
          </cell>
          <cell r="R159" t="e">
            <v>#VALUE!</v>
          </cell>
        </row>
        <row r="161">
          <cell r="A161" t="str">
            <v>Direct Graduate Medical Education Cost</v>
          </cell>
          <cell r="B161" t="str">
            <v>GME_COST</v>
          </cell>
          <cell r="C161" t="str">
            <v>FORMULA_A + FORMULA_B + FORMULA_C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e">
            <v>#VALUE!</v>
          </cell>
          <cell r="M161" t="e">
            <v>#VALUE!</v>
          </cell>
          <cell r="N161" t="e">
            <v>#VALUE!</v>
          </cell>
          <cell r="O161" t="e">
            <v>#VALUE!</v>
          </cell>
          <cell r="P161" t="e">
            <v>#VALUE!</v>
          </cell>
          <cell r="Q161" t="e">
            <v>#VALUE!</v>
          </cell>
          <cell r="R161" t="e">
            <v>#VALUE!</v>
          </cell>
        </row>
        <row r="163">
          <cell r="A163" t="str">
            <v xml:space="preserve">Medicare Inpatient Routine DGME Costs </v>
          </cell>
          <cell r="B163" t="str">
            <v>FORMULA_A</v>
          </cell>
          <cell r="C163" t="str">
            <v>[H133]*[EY11a]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e">
            <v>#VALUE!</v>
          </cell>
          <cell r="M163" t="e">
            <v>#VALUE!</v>
          </cell>
          <cell r="N163" t="e">
            <v>#VALUE!</v>
          </cell>
          <cell r="O163" t="e">
            <v>#VALUE!</v>
          </cell>
          <cell r="P163" t="e">
            <v>#VALUE!</v>
          </cell>
          <cell r="Q163" t="e">
            <v>#VALUE!</v>
          </cell>
          <cell r="R163" t="e">
            <v>#VALUE!</v>
          </cell>
        </row>
        <row r="164">
          <cell r="A164" t="str">
            <v xml:space="preserve">Medicare Inpatient Ancillary DGME Costs </v>
          </cell>
          <cell r="B164" t="str">
            <v>FORMULA_B</v>
          </cell>
          <cell r="C164" t="str">
            <v>[EY11]*([EY27]/[EY18])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e">
            <v>#VALUE!</v>
          </cell>
          <cell r="M164" t="e">
            <v>#VALUE!</v>
          </cell>
          <cell r="N164" t="e">
            <v>#VALUE!</v>
          </cell>
          <cell r="O164" t="e">
            <v>#VALUE!</v>
          </cell>
          <cell r="P164" t="e">
            <v>#VALUE!</v>
          </cell>
          <cell r="Q164" t="e">
            <v>#VALUE!</v>
          </cell>
          <cell r="R164" t="e">
            <v>#VALUE!</v>
          </cell>
        </row>
        <row r="165">
          <cell r="A165" t="str">
            <v xml:space="preserve">Medicare Outpatient Ancillary DGME Costs </v>
          </cell>
          <cell r="B165" t="str">
            <v>FORMULA_C</v>
          </cell>
          <cell r="C165" t="str">
            <v>([EY11]*([EY29]/[EY18])</v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e">
            <v>#VALUE!</v>
          </cell>
          <cell r="M165" t="e">
            <v>#VALUE!</v>
          </cell>
          <cell r="N165" t="e">
            <v>#VALUE!</v>
          </cell>
          <cell r="O165" t="e">
            <v>#VALUE!</v>
          </cell>
          <cell r="P165" t="e">
            <v>#VALUE!</v>
          </cell>
          <cell r="Q165" t="e">
            <v>#VALUE!</v>
          </cell>
          <cell r="R165" t="e">
            <v>#VALUE!</v>
          </cell>
        </row>
        <row r="167">
          <cell r="A167" t="str">
            <v>Ratio Of Pgm IP Dys To Total IP Dys</v>
          </cell>
          <cell r="B167" t="str">
            <v>H133</v>
          </cell>
          <cell r="C167" t="str">
            <v>Worksheet E-3, Pt IV Column 1, Line 6</v>
          </cell>
          <cell r="D167" t="str">
            <v>No Data</v>
          </cell>
          <cell r="E167" t="str">
            <v>No Data</v>
          </cell>
          <cell r="F167" t="str">
            <v>No Data</v>
          </cell>
          <cell r="G167" t="str">
            <v>No Data</v>
          </cell>
          <cell r="H167" t="str">
            <v>No Data</v>
          </cell>
          <cell r="I167" t="str">
            <v>No Data</v>
          </cell>
          <cell r="J167" t="str">
            <v>No Data</v>
          </cell>
          <cell r="L167" t="str">
            <v>No Data</v>
          </cell>
          <cell r="M167" t="str">
            <v>No Data</v>
          </cell>
          <cell r="N167" t="str">
            <v>No Data</v>
          </cell>
          <cell r="O167" t="str">
            <v>No Data</v>
          </cell>
          <cell r="P167" t="str">
            <v>No Data</v>
          </cell>
          <cell r="Q167" t="str">
            <v>No Data</v>
          </cell>
          <cell r="R167" t="str">
            <v>No Data</v>
          </cell>
        </row>
        <row r="168">
          <cell r="A168" t="str">
            <v>Total IP Routine GME Costs</v>
          </cell>
          <cell r="B168" t="str">
            <v>EY11A</v>
          </cell>
          <cell r="C168" t="str">
            <v>Worksheet B, Part I Columns 22+23, Lines 25-36</v>
          </cell>
          <cell r="D168" t="str">
            <v>No Data</v>
          </cell>
          <cell r="E168" t="str">
            <v>No Data</v>
          </cell>
          <cell r="F168" t="str">
            <v>No Data</v>
          </cell>
          <cell r="G168" t="str">
            <v>No Data</v>
          </cell>
          <cell r="H168" t="str">
            <v>No Data</v>
          </cell>
          <cell r="I168" t="str">
            <v>No Data</v>
          </cell>
          <cell r="J168" t="str">
            <v>No Data</v>
          </cell>
          <cell r="L168" t="str">
            <v>No Data</v>
          </cell>
          <cell r="M168" t="str">
            <v>No Data</v>
          </cell>
          <cell r="N168" t="str">
            <v>No Data</v>
          </cell>
          <cell r="O168" t="str">
            <v>No Data</v>
          </cell>
          <cell r="P168" t="str">
            <v>No Data</v>
          </cell>
          <cell r="Q168" t="str">
            <v>No Data</v>
          </cell>
          <cell r="R168" t="str">
            <v>No Data</v>
          </cell>
        </row>
        <row r="169">
          <cell r="A169" t="str">
            <v>Total Ancillary GME Costs</v>
          </cell>
          <cell r="B169" t="str">
            <v>EY11</v>
          </cell>
          <cell r="C169" t="str">
            <v>Worksheet B, Part I Columns 22+23, Lines 37-94</v>
          </cell>
          <cell r="D169" t="str">
            <v>No Data</v>
          </cell>
          <cell r="E169" t="str">
            <v>No Data</v>
          </cell>
          <cell r="F169" t="str">
            <v>No Data</v>
          </cell>
          <cell r="G169" t="str">
            <v>No Data</v>
          </cell>
          <cell r="H169" t="str">
            <v>No Data</v>
          </cell>
          <cell r="I169" t="str">
            <v>No Data</v>
          </cell>
          <cell r="J169" t="str">
            <v>No Data</v>
          </cell>
          <cell r="L169" t="str">
            <v>No Data</v>
          </cell>
          <cell r="M169" t="str">
            <v>No Data</v>
          </cell>
          <cell r="N169" t="str">
            <v>No Data</v>
          </cell>
          <cell r="O169" t="str">
            <v>No Data</v>
          </cell>
          <cell r="P169" t="str">
            <v>No Data</v>
          </cell>
          <cell r="Q169" t="str">
            <v>No Data</v>
          </cell>
          <cell r="R169" t="str">
            <v>No Data</v>
          </cell>
        </row>
        <row r="170">
          <cell r="A170" t="str">
            <v>Total Medicare Pt A Ancillary Charges (Facility)</v>
          </cell>
          <cell r="B170" t="str">
            <v>EY27</v>
          </cell>
          <cell r="C170" t="str">
            <v>Worksheet D-4 Column 2, Lines 37-94</v>
          </cell>
          <cell r="D170" t="str">
            <v>No Data</v>
          </cell>
          <cell r="E170" t="str">
            <v>No Data</v>
          </cell>
          <cell r="F170" t="str">
            <v>No Data</v>
          </cell>
          <cell r="G170" t="str">
            <v>No Data</v>
          </cell>
          <cell r="H170" t="str">
            <v>No Data</v>
          </cell>
          <cell r="I170" t="str">
            <v>No Data</v>
          </cell>
          <cell r="J170" t="str">
            <v>No Data</v>
          </cell>
          <cell r="L170" t="str">
            <v>No Data</v>
          </cell>
          <cell r="M170" t="str">
            <v>No Data</v>
          </cell>
          <cell r="N170" t="str">
            <v>No Data</v>
          </cell>
          <cell r="O170" t="str">
            <v>No Data</v>
          </cell>
          <cell r="P170" t="str">
            <v>No Data</v>
          </cell>
          <cell r="Q170" t="str">
            <v>No Data</v>
          </cell>
          <cell r="R170" t="str">
            <v>No Data</v>
          </cell>
        </row>
        <row r="171">
          <cell r="A171" t="str">
            <v>Total Medicare OP Charges (Facility)</v>
          </cell>
          <cell r="B171" t="str">
            <v>EY29</v>
          </cell>
          <cell r="C171" t="str">
            <v>Worksheet D, Pt V Columns 2-5.04, Line 101</v>
          </cell>
          <cell r="D171" t="str">
            <v>No Data</v>
          </cell>
          <cell r="E171" t="str">
            <v>No Data</v>
          </cell>
          <cell r="F171" t="str">
            <v>No Data</v>
          </cell>
          <cell r="G171" t="str">
            <v>No Data</v>
          </cell>
          <cell r="H171" t="str">
            <v>No Data</v>
          </cell>
          <cell r="I171" t="str">
            <v>No Data</v>
          </cell>
          <cell r="J171" t="str">
            <v>No Data</v>
          </cell>
          <cell r="L171" t="str">
            <v>No Data</v>
          </cell>
          <cell r="M171" t="str">
            <v>No Data</v>
          </cell>
          <cell r="N171" t="str">
            <v>No Data</v>
          </cell>
          <cell r="O171" t="str">
            <v>No Data</v>
          </cell>
          <cell r="P171" t="str">
            <v>No Data</v>
          </cell>
          <cell r="Q171" t="str">
            <v>No Data</v>
          </cell>
          <cell r="R171" t="str">
            <v>No Data</v>
          </cell>
        </row>
        <row r="172">
          <cell r="A172" t="str">
            <v>Total Ancillary Charges</v>
          </cell>
          <cell r="B172" t="str">
            <v>EY18</v>
          </cell>
          <cell r="C172" t="str">
            <v>Worksheet C, Part I Columns 6+7, Lines 37-94</v>
          </cell>
          <cell r="D172" t="str">
            <v>No Data</v>
          </cell>
          <cell r="E172" t="str">
            <v>No Data</v>
          </cell>
          <cell r="F172" t="str">
            <v>No Data</v>
          </cell>
          <cell r="G172" t="str">
            <v>No Data</v>
          </cell>
          <cell r="H172" t="str">
            <v>No Data</v>
          </cell>
          <cell r="I172" t="str">
            <v>No Data</v>
          </cell>
          <cell r="J172" t="str">
            <v>No Data</v>
          </cell>
          <cell r="L172" t="str">
            <v>No Data</v>
          </cell>
          <cell r="M172" t="str">
            <v>No Data</v>
          </cell>
          <cell r="N172" t="str">
            <v>No Data</v>
          </cell>
          <cell r="O172" t="str">
            <v>No Data</v>
          </cell>
          <cell r="P172" t="str">
            <v>No Data</v>
          </cell>
          <cell r="Q172" t="str">
            <v>No Data</v>
          </cell>
          <cell r="R172" t="str">
            <v>No Data</v>
          </cell>
        </row>
        <row r="174">
          <cell r="A174" t="str">
            <v>GME cost associated with Managed Care patients</v>
          </cell>
          <cell r="B174" t="str">
            <v>FORMULA_D</v>
          </cell>
          <cell r="C174" t="str">
            <v>((([H134]+[H135])/[H187])*[EY11A])</v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e">
            <v>#VALUE!</v>
          </cell>
          <cell r="M174" t="e">
            <v>#VALUE!</v>
          </cell>
          <cell r="N174" t="e">
            <v>#VALUE!</v>
          </cell>
          <cell r="O174" t="e">
            <v>#VALUE!</v>
          </cell>
          <cell r="P174" t="e">
            <v>#VALUE!</v>
          </cell>
          <cell r="Q174" t="e">
            <v>#VALUE!</v>
          </cell>
          <cell r="R174" t="e">
            <v>#VALUE!</v>
          </cell>
        </row>
        <row r="175">
          <cell r="A175" t="str">
            <v>Pgm Managed Care Dys Occurring On Or After 1/1 Of This CR Period</v>
          </cell>
          <cell r="B175" t="str">
            <v>H134</v>
          </cell>
          <cell r="C175" t="str">
            <v>Worksheet E-3, Pt IV Column 1, Line 6.02</v>
          </cell>
          <cell r="D175" t="str">
            <v>No Data</v>
          </cell>
          <cell r="E175" t="str">
            <v>No Data</v>
          </cell>
          <cell r="F175" t="str">
            <v>No Data</v>
          </cell>
          <cell r="G175" t="str">
            <v>No Data</v>
          </cell>
          <cell r="H175" t="str">
            <v>No Data</v>
          </cell>
          <cell r="I175" t="str">
            <v>No Data</v>
          </cell>
          <cell r="J175" t="str">
            <v>No Data</v>
          </cell>
          <cell r="L175" t="str">
            <v>No Data</v>
          </cell>
          <cell r="M175" t="str">
            <v>No Data</v>
          </cell>
          <cell r="N175" t="str">
            <v>No Data</v>
          </cell>
          <cell r="O175" t="str">
            <v>No Data</v>
          </cell>
          <cell r="P175" t="str">
            <v>No Data</v>
          </cell>
          <cell r="Q175" t="str">
            <v>No Data</v>
          </cell>
          <cell r="R175" t="str">
            <v>No Data</v>
          </cell>
        </row>
        <row r="176">
          <cell r="A176" t="str">
            <v>Pgm Managed Care Dys Occurring Before 1/1 Of This CR Yr.</v>
          </cell>
          <cell r="B176" t="str">
            <v>H135</v>
          </cell>
          <cell r="C176" t="str">
            <v>Worksheet E-3, Pt IV Column 1, Line 6.06</v>
          </cell>
          <cell r="D176" t="str">
            <v>No Data</v>
          </cell>
          <cell r="E176" t="str">
            <v>No Data</v>
          </cell>
          <cell r="F176" t="str">
            <v>No Data</v>
          </cell>
          <cell r="G176" t="str">
            <v>No Data</v>
          </cell>
          <cell r="H176" t="str">
            <v>No Data</v>
          </cell>
          <cell r="I176" t="str">
            <v>No Data</v>
          </cell>
          <cell r="J176" t="str">
            <v>No Data</v>
          </cell>
          <cell r="L176" t="str">
            <v>No Data</v>
          </cell>
          <cell r="M176" t="str">
            <v>No Data</v>
          </cell>
          <cell r="N176" t="str">
            <v>No Data</v>
          </cell>
          <cell r="O176" t="str">
            <v>No Data</v>
          </cell>
          <cell r="P176" t="str">
            <v>No Data</v>
          </cell>
          <cell r="Q176" t="str">
            <v>No Data</v>
          </cell>
          <cell r="R176" t="str">
            <v>No Data</v>
          </cell>
        </row>
        <row r="177">
          <cell r="A177" t="str">
            <v>Total Inpatient Days</v>
          </cell>
          <cell r="B177" t="str">
            <v>H187</v>
          </cell>
          <cell r="C177" t="str">
            <v>Worksheet E-3, Pt IV Column 1, Line 5</v>
          </cell>
          <cell r="D177" t="str">
            <v>No Data</v>
          </cell>
          <cell r="E177" t="str">
            <v>No Data</v>
          </cell>
          <cell r="F177" t="str">
            <v>No Data</v>
          </cell>
          <cell r="G177" t="str">
            <v>No Data</v>
          </cell>
          <cell r="H177" t="str">
            <v>No Data</v>
          </cell>
          <cell r="I177" t="str">
            <v>No Data</v>
          </cell>
          <cell r="J177" t="str">
            <v>No Data</v>
          </cell>
          <cell r="L177" t="str">
            <v>No Data</v>
          </cell>
          <cell r="M177" t="str">
            <v>No Data</v>
          </cell>
          <cell r="N177" t="str">
            <v>No Data</v>
          </cell>
          <cell r="O177" t="str">
            <v>No Data</v>
          </cell>
          <cell r="P177" t="str">
            <v>No Data</v>
          </cell>
          <cell r="Q177" t="str">
            <v>No Data</v>
          </cell>
          <cell r="R177" t="str">
            <v>No Data</v>
          </cell>
        </row>
        <row r="179">
          <cell r="A179" t="str">
            <v>Direct Graduate Medical Education Gain/Loss</v>
          </cell>
          <cell r="B179" t="str">
            <v>GME_GL</v>
          </cell>
          <cell r="C179" t="str">
            <v>[GME_REV]-[GME_COST]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e">
            <v>#VALUE!</v>
          </cell>
          <cell r="M179" t="e">
            <v>#VALUE!</v>
          </cell>
          <cell r="N179" t="e">
            <v>#VALUE!</v>
          </cell>
          <cell r="O179" t="e">
            <v>#VALUE!</v>
          </cell>
          <cell r="P179" t="e">
            <v>#VALUE!</v>
          </cell>
          <cell r="Q179" t="e">
            <v>#VALUE!</v>
          </cell>
          <cell r="R179" t="e">
            <v>#VALUE!</v>
          </cell>
        </row>
        <row r="181">
          <cell r="A181" t="str">
            <v>Direct Graduate Medical Education Medicare Margin</v>
          </cell>
          <cell r="B181" t="str">
            <v>GME_MGN</v>
          </cell>
          <cell r="C181" t="str">
            <v>[GME_GL]/[GME_REV]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e">
            <v>#VALUE!</v>
          </cell>
          <cell r="M181" t="e">
            <v>#VALUE!</v>
          </cell>
          <cell r="N181" t="e">
            <v>#VALUE!</v>
          </cell>
          <cell r="O181" t="e">
            <v>#VALUE!</v>
          </cell>
          <cell r="P181" t="e">
            <v>#VALUE!</v>
          </cell>
          <cell r="Q181" t="e">
            <v>#VALUE!</v>
          </cell>
          <cell r="R181" t="e">
            <v>#VALUE!</v>
          </cell>
        </row>
        <row r="184">
          <cell r="A184" t="e">
            <v>#N/A</v>
          </cell>
          <cell r="B184" t="str">
            <v>SUB_I_REV</v>
          </cell>
          <cell r="C184" t="str">
            <v>[F1946]-[F1950]+[F1950A]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e">
            <v>#VALUE!</v>
          </cell>
          <cell r="M184" t="e">
            <v>#VALUE!</v>
          </cell>
          <cell r="N184" t="e">
            <v>#VALUE!</v>
          </cell>
          <cell r="O184" t="e">
            <v>#VALUE!</v>
          </cell>
          <cell r="P184" t="e">
            <v>#VALUE!</v>
          </cell>
          <cell r="Q184" t="e">
            <v>#VALUE!</v>
          </cell>
          <cell r="R184" t="e">
            <v>#VALUE!</v>
          </cell>
        </row>
        <row r="187">
          <cell r="A187" t="str">
            <v>Sum of Lines 1-3</v>
          </cell>
          <cell r="B187" t="str">
            <v>F1946</v>
          </cell>
          <cell r="C187" t="str">
            <v>Worksheet E-3, Pt I Column 1, Line 4 Sub I</v>
          </cell>
          <cell r="D187" t="str">
            <v>No Data</v>
          </cell>
          <cell r="E187" t="str">
            <v>No Data</v>
          </cell>
          <cell r="F187" t="str">
            <v>No Data</v>
          </cell>
          <cell r="G187" t="str">
            <v>No Data</v>
          </cell>
          <cell r="H187" t="str">
            <v>No Data</v>
          </cell>
          <cell r="I187" t="str">
            <v>No Data</v>
          </cell>
          <cell r="J187" t="str">
            <v>No Data</v>
          </cell>
          <cell r="L187" t="str">
            <v>No Data</v>
          </cell>
          <cell r="M187" t="str">
            <v>No Data</v>
          </cell>
          <cell r="N187" t="str">
            <v>No Data</v>
          </cell>
          <cell r="O187" t="str">
            <v>No Data</v>
          </cell>
          <cell r="P187" t="str">
            <v>No Data</v>
          </cell>
          <cell r="Q187" t="str">
            <v>No Data</v>
          </cell>
          <cell r="R187" t="str">
            <v>No Data</v>
          </cell>
        </row>
        <row r="188">
          <cell r="A188" t="str">
            <v/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Q188" t="str">
            <v>No Data</v>
          </cell>
          <cell r="R188" t="str">
            <v>No Data</v>
          </cell>
        </row>
        <row r="189">
          <cell r="A189" t="str">
            <v>Reimbursable Bad Debts (Excl those for Prof Services)</v>
          </cell>
          <cell r="B189" t="str">
            <v>F1950</v>
          </cell>
          <cell r="C189" t="str">
            <v>Worksheet E-3, Pt I Column 1, Line 11 Sub I</v>
          </cell>
          <cell r="D189" t="str">
            <v>No Data</v>
          </cell>
          <cell r="E189" t="str">
            <v>No Data</v>
          </cell>
          <cell r="F189" t="str">
            <v>No Data</v>
          </cell>
          <cell r="G189" t="str">
            <v>No Data</v>
          </cell>
          <cell r="H189" t="str">
            <v>No Data</v>
          </cell>
          <cell r="I189" t="str">
            <v>No Data</v>
          </cell>
          <cell r="J189" t="str">
            <v>No Data</v>
          </cell>
          <cell r="L189" t="str">
            <v>No Data</v>
          </cell>
          <cell r="M189" t="str">
            <v>No Data</v>
          </cell>
          <cell r="N189" t="str">
            <v>No Data</v>
          </cell>
          <cell r="O189" t="str">
            <v>No Data</v>
          </cell>
          <cell r="P189" t="str">
            <v>No Data</v>
          </cell>
          <cell r="Q189" t="str">
            <v>No Data</v>
          </cell>
          <cell r="R189" t="str">
            <v>No Data</v>
          </cell>
        </row>
        <row r="190">
          <cell r="A190" t="str">
            <v>Reimbursable Bad Debt Adjustment</v>
          </cell>
          <cell r="B190" t="str">
            <v>F1950A</v>
          </cell>
          <cell r="C190" t="str">
            <v>Worksheet E-3, Pt I Column 1, Line 11.01 Sub I</v>
          </cell>
          <cell r="D190" t="str">
            <v>No Data</v>
          </cell>
          <cell r="E190" t="str">
            <v>No Data</v>
          </cell>
          <cell r="F190" t="str">
            <v>No Data</v>
          </cell>
          <cell r="G190" t="str">
            <v>No Data</v>
          </cell>
          <cell r="H190" t="str">
            <v>No Data</v>
          </cell>
          <cell r="I190" t="str">
            <v>No Data</v>
          </cell>
          <cell r="J190" t="str">
            <v>No Data</v>
          </cell>
          <cell r="L190" t="str">
            <v>No Data</v>
          </cell>
          <cell r="M190" t="str">
            <v>No Data</v>
          </cell>
          <cell r="N190" t="str">
            <v>No Data</v>
          </cell>
          <cell r="O190" t="str">
            <v>No Data</v>
          </cell>
          <cell r="P190" t="str">
            <v>No Data</v>
          </cell>
          <cell r="Q190" t="str">
            <v>No Data</v>
          </cell>
          <cell r="R190" t="str">
            <v>No Data</v>
          </cell>
        </row>
        <row r="192">
          <cell r="A192" t="e">
            <v>#N/A</v>
          </cell>
          <cell r="B192" t="str">
            <v>SUB_I_COST</v>
          </cell>
          <cell r="C192" t="str">
            <v>[F995]</v>
          </cell>
          <cell r="D192" t="str">
            <v>No Data</v>
          </cell>
          <cell r="E192" t="str">
            <v>No Data</v>
          </cell>
          <cell r="F192" t="str">
            <v>No Data</v>
          </cell>
          <cell r="G192" t="str">
            <v>No Data</v>
          </cell>
          <cell r="H192" t="str">
            <v>No Data</v>
          </cell>
          <cell r="I192" t="str">
            <v>No Data</v>
          </cell>
          <cell r="J192" t="str">
            <v>No Data</v>
          </cell>
          <cell r="L192" t="str">
            <v>No Data</v>
          </cell>
          <cell r="M192" t="str">
            <v>No Data</v>
          </cell>
          <cell r="N192" t="str">
            <v>No Data</v>
          </cell>
          <cell r="O192" t="str">
            <v>No Data</v>
          </cell>
          <cell r="P192" t="str">
            <v>No Data</v>
          </cell>
          <cell r="Q192" t="str">
            <v>No Data</v>
          </cell>
          <cell r="R192" t="str">
            <v>No Data</v>
          </cell>
        </row>
        <row r="194">
          <cell r="A194" t="str">
            <v>Total Medicare IP Operating Costs</v>
          </cell>
          <cell r="B194" t="str">
            <v>F995</v>
          </cell>
          <cell r="C194" t="str">
            <v>Worksheet D-1, Pt II Column 1, Line 49 Sub I</v>
          </cell>
          <cell r="D194" t="str">
            <v>No Data</v>
          </cell>
          <cell r="E194" t="str">
            <v>No Data</v>
          </cell>
          <cell r="F194" t="str">
            <v>No Data</v>
          </cell>
          <cell r="G194" t="str">
            <v>No Data</v>
          </cell>
          <cell r="H194" t="str">
            <v>No Data</v>
          </cell>
          <cell r="I194" t="str">
            <v>No Data</v>
          </cell>
          <cell r="J194" t="str">
            <v>No Data</v>
          </cell>
          <cell r="L194" t="str">
            <v>No Data</v>
          </cell>
          <cell r="M194" t="str">
            <v>No Data</v>
          </cell>
          <cell r="N194" t="str">
            <v>No Data</v>
          </cell>
          <cell r="O194" t="str">
            <v>No Data</v>
          </cell>
          <cell r="P194" t="str">
            <v>No Data</v>
          </cell>
          <cell r="Q194" t="str">
            <v>No Data</v>
          </cell>
          <cell r="R194" t="str">
            <v>No Data</v>
          </cell>
        </row>
        <row r="196">
          <cell r="A196" t="e">
            <v>#N/A</v>
          </cell>
          <cell r="B196" t="str">
            <v>SUB_I_GL</v>
          </cell>
          <cell r="C196" t="str">
            <v>[SUB_I_REV]-[SUB_I_COST]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e">
            <v>#VALUE!</v>
          </cell>
          <cell r="M196" t="e">
            <v>#VALUE!</v>
          </cell>
          <cell r="N196" t="e">
            <v>#VALUE!</v>
          </cell>
          <cell r="O196" t="e">
            <v>#VALUE!</v>
          </cell>
          <cell r="P196" t="e">
            <v>#VALUE!</v>
          </cell>
          <cell r="Q196" t="e">
            <v>#VALUE!</v>
          </cell>
          <cell r="R196" t="e">
            <v>#VALUE!</v>
          </cell>
        </row>
        <row r="201">
          <cell r="A201" t="e">
            <v>#N/A</v>
          </cell>
          <cell r="B201" t="str">
            <v>SUB_II_REV</v>
          </cell>
          <cell r="C201" t="str">
            <v>[F1962]-[F1966]+[F1966A]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e">
            <v>#VALUE!</v>
          </cell>
          <cell r="M201" t="e">
            <v>#VALUE!</v>
          </cell>
          <cell r="N201" t="e">
            <v>#VALUE!</v>
          </cell>
          <cell r="O201" t="e">
            <v>#VALUE!</v>
          </cell>
          <cell r="P201" t="e">
            <v>#VALUE!</v>
          </cell>
          <cell r="Q201" t="e">
            <v>#VALUE!</v>
          </cell>
          <cell r="R201" t="e">
            <v>#VALUE!</v>
          </cell>
        </row>
        <row r="204">
          <cell r="A204" t="str">
            <v>Sum of Lines 1-3</v>
          </cell>
          <cell r="B204" t="str">
            <v>F1962</v>
          </cell>
          <cell r="C204" t="str">
            <v>Worksheet E-3, Pt I Column 1, Line 4 Sub II</v>
          </cell>
          <cell r="D204" t="str">
            <v>No Data</v>
          </cell>
          <cell r="E204" t="str">
            <v>No Data</v>
          </cell>
          <cell r="F204" t="str">
            <v>No Data</v>
          </cell>
          <cell r="G204" t="str">
            <v>No Data</v>
          </cell>
          <cell r="H204" t="str">
            <v>No Data</v>
          </cell>
          <cell r="I204" t="str">
            <v>No Data</v>
          </cell>
          <cell r="J204" t="str">
            <v>No Data</v>
          </cell>
          <cell r="L204" t="str">
            <v>No Data</v>
          </cell>
          <cell r="M204" t="str">
            <v>No Data</v>
          </cell>
          <cell r="N204" t="str">
            <v>No Data</v>
          </cell>
          <cell r="O204" t="str">
            <v>No Data</v>
          </cell>
          <cell r="P204" t="str">
            <v>No Data</v>
          </cell>
          <cell r="Q204" t="str">
            <v>No Data</v>
          </cell>
          <cell r="R204" t="str">
            <v>No Data</v>
          </cell>
        </row>
        <row r="205">
          <cell r="A205" t="str">
            <v/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Q205" t="str">
            <v>No Data</v>
          </cell>
          <cell r="R205" t="str">
            <v>No Data</v>
          </cell>
        </row>
        <row r="206">
          <cell r="A206" t="str">
            <v>Reimbursable Bad Debts (Excl those for Prof Services)</v>
          </cell>
          <cell r="B206" t="str">
            <v>F1966</v>
          </cell>
          <cell r="C206" t="str">
            <v>Worksheet E-3, Pt I Column 1, Line 11 Sub II</v>
          </cell>
          <cell r="D206" t="str">
            <v>No Data</v>
          </cell>
          <cell r="E206" t="str">
            <v>No Data</v>
          </cell>
          <cell r="F206" t="str">
            <v>No Data</v>
          </cell>
          <cell r="G206" t="str">
            <v>No Data</v>
          </cell>
          <cell r="H206" t="str">
            <v>No Data</v>
          </cell>
          <cell r="I206" t="str">
            <v>No Data</v>
          </cell>
          <cell r="J206" t="str">
            <v>No Data</v>
          </cell>
          <cell r="L206" t="str">
            <v>No Data</v>
          </cell>
          <cell r="M206" t="str">
            <v>No Data</v>
          </cell>
          <cell r="N206" t="str">
            <v>No Data</v>
          </cell>
          <cell r="O206" t="str">
            <v>No Data</v>
          </cell>
          <cell r="P206" t="str">
            <v>No Data</v>
          </cell>
          <cell r="Q206" t="str">
            <v>No Data</v>
          </cell>
          <cell r="R206" t="str">
            <v>No Data</v>
          </cell>
        </row>
        <row r="207">
          <cell r="A207" t="str">
            <v>Reimbursable Bad Debt Adjustment</v>
          </cell>
          <cell r="B207" t="str">
            <v>F1966A</v>
          </cell>
          <cell r="C207" t="str">
            <v>Worksheet E-3, Pt I Column 1, Line 11.01 Sub II</v>
          </cell>
          <cell r="D207" t="str">
            <v>No Data</v>
          </cell>
          <cell r="E207" t="str">
            <v>No Data</v>
          </cell>
          <cell r="F207" t="str">
            <v>No Data</v>
          </cell>
          <cell r="G207" t="str">
            <v>No Data</v>
          </cell>
          <cell r="H207" t="str">
            <v>No Data</v>
          </cell>
          <cell r="I207" t="str">
            <v>No Data</v>
          </cell>
          <cell r="J207" t="str">
            <v>No Data</v>
          </cell>
          <cell r="L207" t="str">
            <v>No Data</v>
          </cell>
          <cell r="M207" t="str">
            <v>No Data</v>
          </cell>
          <cell r="N207" t="str">
            <v>No Data</v>
          </cell>
          <cell r="O207" t="str">
            <v>No Data</v>
          </cell>
          <cell r="P207" t="str">
            <v>No Data</v>
          </cell>
          <cell r="Q207" t="str">
            <v>No Data</v>
          </cell>
          <cell r="R207" t="str">
            <v>No Data</v>
          </cell>
        </row>
        <row r="209">
          <cell r="A209" t="e">
            <v>#N/A</v>
          </cell>
          <cell r="B209" t="str">
            <v>SUB_II_COST</v>
          </cell>
          <cell r="C209" t="str">
            <v>[F1041]</v>
          </cell>
          <cell r="D209" t="str">
            <v>No Data</v>
          </cell>
          <cell r="E209" t="str">
            <v>No Data</v>
          </cell>
          <cell r="F209" t="str">
            <v>No Data</v>
          </cell>
          <cell r="G209" t="str">
            <v>No Data</v>
          </cell>
          <cell r="H209" t="str">
            <v>No Data</v>
          </cell>
          <cell r="I209" t="str">
            <v>No Data</v>
          </cell>
          <cell r="J209" t="str">
            <v>No Data</v>
          </cell>
          <cell r="L209" t="str">
            <v>No Data</v>
          </cell>
          <cell r="M209" t="str">
            <v>No Data</v>
          </cell>
          <cell r="N209" t="str">
            <v>No Data</v>
          </cell>
          <cell r="O209" t="str">
            <v>No Data</v>
          </cell>
          <cell r="P209" t="str">
            <v>No Data</v>
          </cell>
          <cell r="Q209" t="str">
            <v>No Data</v>
          </cell>
          <cell r="R209" t="str">
            <v>No Data</v>
          </cell>
        </row>
        <row r="211">
          <cell r="A211" t="str">
            <v>Total Medicare IP Operating Costs</v>
          </cell>
          <cell r="B211" t="str">
            <v>F1041</v>
          </cell>
          <cell r="C211" t="str">
            <v>Worksheet D-1, Pt I Column 1, Line 49 Sub II</v>
          </cell>
          <cell r="D211" t="str">
            <v>No Data</v>
          </cell>
          <cell r="E211" t="str">
            <v>No Data</v>
          </cell>
          <cell r="F211" t="str">
            <v>No Data</v>
          </cell>
          <cell r="G211" t="str">
            <v>No Data</v>
          </cell>
          <cell r="H211" t="str">
            <v>No Data</v>
          </cell>
          <cell r="I211" t="str">
            <v>No Data</v>
          </cell>
          <cell r="J211" t="str">
            <v>No Data</v>
          </cell>
          <cell r="L211" t="str">
            <v>No Data</v>
          </cell>
          <cell r="M211" t="str">
            <v>No Data</v>
          </cell>
          <cell r="N211" t="str">
            <v>No Data</v>
          </cell>
          <cell r="O211" t="str">
            <v>No Data</v>
          </cell>
          <cell r="P211" t="str">
            <v>No Data</v>
          </cell>
          <cell r="Q211" t="str">
            <v>No Data</v>
          </cell>
          <cell r="R211" t="str">
            <v>No Data</v>
          </cell>
        </row>
        <row r="213">
          <cell r="A213" t="e">
            <v>#N/A</v>
          </cell>
          <cell r="B213" t="str">
            <v>SUB_II_GL</v>
          </cell>
          <cell r="C213" t="str">
            <v>[SUB_II_REV]-[SUB_II_COST]</v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e">
            <v>#VALUE!</v>
          </cell>
          <cell r="M213" t="e">
            <v>#VALUE!</v>
          </cell>
          <cell r="N213" t="e">
            <v>#VALUE!</v>
          </cell>
          <cell r="O213" t="e">
            <v>#VALUE!</v>
          </cell>
          <cell r="P213" t="e">
            <v>#VALUE!</v>
          </cell>
          <cell r="Q213" t="e">
            <v>#VALUE!</v>
          </cell>
          <cell r="R213" t="e">
            <v>#VALUE!</v>
          </cell>
        </row>
        <row r="218">
          <cell r="A218" t="str">
            <v>Skilled Nursing Facility Revenue</v>
          </cell>
          <cell r="B218" t="str">
            <v>SNF_REV</v>
          </cell>
          <cell r="C218" t="str">
            <v>IIf([H109]+[H110]=0,[H111],[H109]+[H110])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e">
            <v>#VALUE!</v>
          </cell>
          <cell r="M218" t="e">
            <v>#VALUE!</v>
          </cell>
          <cell r="N218" t="e">
            <v>#VALUE!</v>
          </cell>
          <cell r="O218" t="e">
            <v>#VALUE!</v>
          </cell>
          <cell r="P218" t="e">
            <v>#VALUE!</v>
          </cell>
          <cell r="Q218" t="e">
            <v>#VALUE!</v>
          </cell>
          <cell r="R218" t="e">
            <v>#VALUE!</v>
          </cell>
        </row>
        <row r="220">
          <cell r="A220" t="str">
            <v>Deductibles (SNF)</v>
          </cell>
          <cell r="B220" t="str">
            <v>H109</v>
          </cell>
          <cell r="C220" t="str">
            <v>Worksheet E-3 Pt II, Column 6, Line 20</v>
          </cell>
          <cell r="D220" t="str">
            <v>No Data</v>
          </cell>
          <cell r="E220" t="str">
            <v>No Data</v>
          </cell>
          <cell r="F220" t="str">
            <v>No Data</v>
          </cell>
          <cell r="G220" t="str">
            <v>No Data</v>
          </cell>
          <cell r="H220" t="str">
            <v>No Data</v>
          </cell>
          <cell r="I220" t="str">
            <v>No Data</v>
          </cell>
          <cell r="J220" t="str">
            <v>No Data</v>
          </cell>
          <cell r="L220" t="str">
            <v>No Data</v>
          </cell>
          <cell r="M220" t="str">
            <v>No Data</v>
          </cell>
          <cell r="N220" t="str">
            <v>No Data</v>
          </cell>
          <cell r="O220" t="str">
            <v>No Data</v>
          </cell>
          <cell r="P220" t="str">
            <v>No Data</v>
          </cell>
          <cell r="Q220" t="str">
            <v>No Data</v>
          </cell>
          <cell r="R220" t="str">
            <v>No Data</v>
          </cell>
        </row>
        <row r="221">
          <cell r="A221" t="str">
            <v>Subtotal (SNF)</v>
          </cell>
          <cell r="B221" t="str">
            <v>H110</v>
          </cell>
          <cell r="C221" t="str">
            <v>Worksheet E-3 Pt II, Column 6, Line 22</v>
          </cell>
          <cell r="D221" t="str">
            <v>No Data</v>
          </cell>
          <cell r="E221" t="str">
            <v>No Data</v>
          </cell>
          <cell r="F221" t="str">
            <v>No Data</v>
          </cell>
          <cell r="G221" t="str">
            <v>No Data</v>
          </cell>
          <cell r="H221" t="str">
            <v>No Data</v>
          </cell>
          <cell r="I221" t="str">
            <v>No Data</v>
          </cell>
          <cell r="J221" t="str">
            <v>No Data</v>
          </cell>
          <cell r="L221" t="str">
            <v>No Data</v>
          </cell>
          <cell r="M221" t="str">
            <v>No Data</v>
          </cell>
          <cell r="N221" t="str">
            <v>No Data</v>
          </cell>
          <cell r="O221" t="str">
            <v>No Data</v>
          </cell>
          <cell r="P221" t="str">
            <v>No Data</v>
          </cell>
          <cell r="Q221" t="str">
            <v>No Data</v>
          </cell>
          <cell r="R221" t="str">
            <v>No Data</v>
          </cell>
        </row>
        <row r="222">
          <cell r="A222" t="str">
            <v>Lesser of Lns 30 or 31</v>
          </cell>
          <cell r="B222" t="str">
            <v>H111</v>
          </cell>
          <cell r="C222" t="str">
            <v>Worksheet E-3 Pt III, Column 2, Line 32</v>
          </cell>
          <cell r="D222" t="str">
            <v>No Data</v>
          </cell>
          <cell r="E222" t="str">
            <v>No Data</v>
          </cell>
          <cell r="F222" t="str">
            <v>No Data</v>
          </cell>
          <cell r="G222" t="str">
            <v>No Data</v>
          </cell>
          <cell r="H222" t="str">
            <v>No Data</v>
          </cell>
          <cell r="I222" t="str">
            <v>No Data</v>
          </cell>
          <cell r="J222" t="str">
            <v>No Data</v>
          </cell>
          <cell r="L222" t="str">
            <v>No Data</v>
          </cell>
          <cell r="M222" t="str">
            <v>No Data</v>
          </cell>
          <cell r="N222" t="str">
            <v>No Data</v>
          </cell>
          <cell r="O222" t="str">
            <v>No Data</v>
          </cell>
          <cell r="P222" t="str">
            <v>No Data</v>
          </cell>
          <cell r="Q222" t="str">
            <v>No Data</v>
          </cell>
          <cell r="R222" t="str">
            <v>No Data</v>
          </cell>
        </row>
        <row r="224">
          <cell r="A224" t="str">
            <v>Skilled Nursing Facility Cost</v>
          </cell>
          <cell r="B224" t="str">
            <v>SNF_COST</v>
          </cell>
          <cell r="C224" t="str">
            <v>[H47]+[H48]</v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e">
            <v>#VALUE!</v>
          </cell>
          <cell r="M224" t="e">
            <v>#VALUE!</v>
          </cell>
          <cell r="N224" t="e">
            <v>#VALUE!</v>
          </cell>
          <cell r="O224" t="e">
            <v>#VALUE!</v>
          </cell>
          <cell r="P224" t="e">
            <v>#VALUE!</v>
          </cell>
          <cell r="Q224" t="e">
            <v>#VALUE!</v>
          </cell>
          <cell r="R224" t="e">
            <v>#VALUE!</v>
          </cell>
        </row>
        <row r="226">
          <cell r="A226" t="str">
            <v>Total Pgm General IP Routine Service Costs</v>
          </cell>
          <cell r="B226" t="str">
            <v>H47</v>
          </cell>
          <cell r="C226" t="str">
            <v>Worksheet D-1, Part III Column 1, Line 70</v>
          </cell>
          <cell r="D226" t="str">
            <v>No Data</v>
          </cell>
          <cell r="E226" t="str">
            <v>No Data</v>
          </cell>
          <cell r="F226" t="str">
            <v>No Data</v>
          </cell>
          <cell r="G226" t="str">
            <v>No Data</v>
          </cell>
          <cell r="H226" t="str">
            <v>No Data</v>
          </cell>
          <cell r="I226" t="str">
            <v>No Data</v>
          </cell>
          <cell r="J226" t="str">
            <v>No Data</v>
          </cell>
          <cell r="L226" t="str">
            <v>No Data</v>
          </cell>
          <cell r="M226" t="str">
            <v>No Data</v>
          </cell>
          <cell r="N226" t="str">
            <v>No Data</v>
          </cell>
          <cell r="O226" t="str">
            <v>No Data</v>
          </cell>
          <cell r="P226" t="str">
            <v>No Data</v>
          </cell>
          <cell r="Q226" t="str">
            <v>No Data</v>
          </cell>
          <cell r="R226" t="str">
            <v>No Data</v>
          </cell>
        </row>
        <row r="227">
          <cell r="A227" t="str">
            <v>Pgm IP Ancillary Services</v>
          </cell>
          <cell r="B227" t="str">
            <v>H48</v>
          </cell>
          <cell r="C227" t="str">
            <v>Worksheet D-1, Part III Column 1, Line 80</v>
          </cell>
          <cell r="D227" t="str">
            <v>No Data</v>
          </cell>
          <cell r="E227" t="str">
            <v>No Data</v>
          </cell>
          <cell r="F227" t="str">
            <v>No Data</v>
          </cell>
          <cell r="G227" t="str">
            <v>No Data</v>
          </cell>
          <cell r="H227" t="str">
            <v>No Data</v>
          </cell>
          <cell r="I227" t="str">
            <v>No Data</v>
          </cell>
          <cell r="J227" t="str">
            <v>No Data</v>
          </cell>
          <cell r="L227" t="str">
            <v>No Data</v>
          </cell>
          <cell r="M227" t="str">
            <v>No Data</v>
          </cell>
          <cell r="N227" t="str">
            <v>No Data</v>
          </cell>
          <cell r="O227" t="str">
            <v>No Data</v>
          </cell>
          <cell r="P227" t="str">
            <v>No Data</v>
          </cell>
          <cell r="Q227" t="str">
            <v>No Data</v>
          </cell>
          <cell r="R227" t="str">
            <v>No Data</v>
          </cell>
        </row>
        <row r="229">
          <cell r="A229" t="str">
            <v>Skilled Nursing Facility Gain/Loss</v>
          </cell>
          <cell r="B229" t="str">
            <v>SNF_GL</v>
          </cell>
          <cell r="C229" t="str">
            <v>[SNF_REV]-[SNF_COST]</v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e">
            <v>#VALUE!</v>
          </cell>
          <cell r="M229" t="e">
            <v>#VALUE!</v>
          </cell>
          <cell r="N229" t="e">
            <v>#VALUE!</v>
          </cell>
          <cell r="O229" t="e">
            <v>#VALUE!</v>
          </cell>
          <cell r="P229" t="e">
            <v>#VALUE!</v>
          </cell>
          <cell r="Q229" t="e">
            <v>#VALUE!</v>
          </cell>
          <cell r="R229" t="e">
            <v>#VALUE!</v>
          </cell>
        </row>
        <row r="234">
          <cell r="A234" t="str">
            <v>Home Health Agency Revenue</v>
          </cell>
          <cell r="B234" t="str">
            <v>HHA_REV</v>
          </cell>
          <cell r="C234" t="str">
            <v>1997-1999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e">
            <v>#VALUE!</v>
          </cell>
          <cell r="M234" t="e">
            <v>#VALUE!</v>
          </cell>
          <cell r="N234" t="e">
            <v>#VALUE!</v>
          </cell>
          <cell r="O234" t="e">
            <v>#VALUE!</v>
          </cell>
          <cell r="P234" t="e">
            <v>#VALUE!</v>
          </cell>
          <cell r="Q234" t="e">
            <v>#VALUE!</v>
          </cell>
          <cell r="R234" t="e">
            <v>#VALUE!</v>
          </cell>
        </row>
        <row r="239">
          <cell r="A239" t="str">
            <v>Lesser of Reasonable Cost or Customary Charges-Pt A</v>
          </cell>
          <cell r="B239" t="str">
            <v>H173</v>
          </cell>
          <cell r="C239" t="str">
            <v>Worksheet H-7, Pt I Column 1, Lines 1 or 6</v>
          </cell>
          <cell r="D239" t="str">
            <v>No Data</v>
          </cell>
          <cell r="E239" t="str">
            <v>No Data</v>
          </cell>
          <cell r="F239" t="str">
            <v>No Data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>No Data</v>
          </cell>
          <cell r="M239" t="str">
            <v>No Data</v>
          </cell>
          <cell r="N239" t="str">
            <v>No Data</v>
          </cell>
        </row>
        <row r="240">
          <cell r="A240" t="str">
            <v>Lesser of Reasonable Cost or Customary Charges-Pt B (not subj to ded)</v>
          </cell>
          <cell r="B240" t="str">
            <v>H174</v>
          </cell>
          <cell r="C240" t="str">
            <v>Worksheet H-7, Pt I Column 2, Lines 1 or  6</v>
          </cell>
          <cell r="D240" t="str">
            <v>No Data</v>
          </cell>
          <cell r="E240" t="str">
            <v>No Data</v>
          </cell>
          <cell r="F240" t="str">
            <v>No Data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>No Data</v>
          </cell>
          <cell r="M240" t="str">
            <v>No Data</v>
          </cell>
          <cell r="N240" t="str">
            <v>No Data</v>
          </cell>
        </row>
        <row r="241">
          <cell r="A241" t="str">
            <v>Lesser of Reasonable Cost or Customary Charges-Pt B (subj to ded)</v>
          </cell>
          <cell r="B241" t="str">
            <v>H190</v>
          </cell>
          <cell r="C241" t="str">
            <v>Worksheet H-7, Pt I Column 3, Lines 1 or  6</v>
          </cell>
          <cell r="D241" t="str">
            <v>No Data</v>
          </cell>
          <cell r="E241" t="str">
            <v>No Data</v>
          </cell>
          <cell r="F241" t="str">
            <v>No Data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>No Data</v>
          </cell>
          <cell r="M241" t="str">
            <v>No Data</v>
          </cell>
          <cell r="N241" t="str">
            <v>No Data</v>
          </cell>
        </row>
        <row r="242">
          <cell r="A242" t="str">
            <v>HHA Payments - Part A Services</v>
          </cell>
          <cell r="B242" t="str">
            <v>H237</v>
          </cell>
          <cell r="C242" t="str">
            <v>Worksheet H-7, Pt II, Column 1, Line 22</v>
          </cell>
          <cell r="D242" t="str">
            <v/>
          </cell>
          <cell r="E242" t="str">
            <v/>
          </cell>
          <cell r="F242" t="str">
            <v/>
          </cell>
          <cell r="G242" t="str">
            <v>No Data</v>
          </cell>
          <cell r="H242" t="str">
            <v>No Data</v>
          </cell>
          <cell r="I242" t="str">
            <v>No Data</v>
          </cell>
          <cell r="J242" t="str">
            <v>No Data</v>
          </cell>
          <cell r="O242" t="str">
            <v>No Data</v>
          </cell>
          <cell r="P242" t="str">
            <v>No Data</v>
          </cell>
          <cell r="Q242" t="str">
            <v>No Data</v>
          </cell>
          <cell r="R242" t="str">
            <v>No Data</v>
          </cell>
        </row>
        <row r="243">
          <cell r="A243" t="str">
            <v>HHA Payments - Part B Services</v>
          </cell>
          <cell r="B243" t="str">
            <v>H238</v>
          </cell>
          <cell r="C243" t="str">
            <v>Worksheet H-7, Pt II, Column 2, Line 22</v>
          </cell>
          <cell r="D243" t="str">
            <v/>
          </cell>
          <cell r="E243" t="str">
            <v/>
          </cell>
          <cell r="F243" t="str">
            <v/>
          </cell>
          <cell r="G243" t="str">
            <v>No Data</v>
          </cell>
          <cell r="H243" t="str">
            <v>No Data</v>
          </cell>
          <cell r="I243" t="str">
            <v>No Data</v>
          </cell>
          <cell r="J243" t="str">
            <v>No Data</v>
          </cell>
          <cell r="O243" t="str">
            <v>No Data</v>
          </cell>
          <cell r="P243" t="str">
            <v>No Data</v>
          </cell>
          <cell r="Q243" t="str">
            <v>No Data</v>
          </cell>
          <cell r="R243" t="str">
            <v>No Data</v>
          </cell>
        </row>
        <row r="245">
          <cell r="A245" t="str">
            <v>Home Health Agency Cost</v>
          </cell>
          <cell r="B245" t="str">
            <v>HHA_COST</v>
          </cell>
          <cell r="C245" t="str">
            <v>[H170]+[H171]+[H172]</v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e">
            <v>#VALUE!</v>
          </cell>
          <cell r="M245" t="e">
            <v>#VALUE!</v>
          </cell>
          <cell r="N245" t="e">
            <v>#VALUE!</v>
          </cell>
          <cell r="O245" t="e">
            <v>#VALUE!</v>
          </cell>
          <cell r="P245" t="e">
            <v>#VALUE!</v>
          </cell>
          <cell r="Q245" t="e">
            <v>#VALUE!</v>
          </cell>
          <cell r="R245" t="e">
            <v>#VALUE!</v>
          </cell>
        </row>
        <row r="247">
          <cell r="A247" t="str">
            <v>Total Cost of Services</v>
          </cell>
          <cell r="B247" t="str">
            <v>H170</v>
          </cell>
          <cell r="C247" t="str">
            <v>Worksheet H-6, Pt I Cols 9+9.01+10+10.01, Line 7</v>
          </cell>
          <cell r="D247" t="str">
            <v>No Data</v>
          </cell>
          <cell r="E247" t="str">
            <v>No Data</v>
          </cell>
          <cell r="F247" t="str">
            <v>No Data</v>
          </cell>
          <cell r="G247" t="str">
            <v>No Data</v>
          </cell>
          <cell r="H247" t="str">
            <v>No Data</v>
          </cell>
          <cell r="I247" t="str">
            <v>No Data</v>
          </cell>
          <cell r="J247" t="str">
            <v>No Data</v>
          </cell>
          <cell r="L247" t="str">
            <v>No Data</v>
          </cell>
          <cell r="M247" t="str">
            <v>No Data</v>
          </cell>
          <cell r="N247" t="str">
            <v>No Data</v>
          </cell>
          <cell r="O247" t="str">
            <v>No Data</v>
          </cell>
          <cell r="P247" t="str">
            <v>No Data</v>
          </cell>
          <cell r="Q247" t="str">
            <v>No Data</v>
          </cell>
          <cell r="R247" t="str">
            <v>No Data</v>
          </cell>
        </row>
        <row r="248">
          <cell r="A248" t="str">
            <v>Cost of Medical Supplies</v>
          </cell>
          <cell r="B248" t="str">
            <v>H171</v>
          </cell>
          <cell r="C248" t="str">
            <v>Worksheet H-6, Pt I Cols 9+10+11, Line 15+15.01</v>
          </cell>
          <cell r="D248" t="str">
            <v>No Data</v>
          </cell>
          <cell r="E248" t="str">
            <v>No Data</v>
          </cell>
          <cell r="F248" t="str">
            <v>No Data</v>
          </cell>
          <cell r="G248" t="str">
            <v>No Data</v>
          </cell>
          <cell r="H248" t="str">
            <v>No Data</v>
          </cell>
          <cell r="I248" t="str">
            <v>No Data</v>
          </cell>
          <cell r="J248" t="str">
            <v>No Data</v>
          </cell>
          <cell r="L248" t="str">
            <v>No Data</v>
          </cell>
          <cell r="M248" t="str">
            <v>No Data</v>
          </cell>
          <cell r="N248" t="str">
            <v>No Data</v>
          </cell>
          <cell r="O248" t="str">
            <v>No Data</v>
          </cell>
          <cell r="P248" t="str">
            <v>No Data</v>
          </cell>
          <cell r="Q248" t="str">
            <v>No Data</v>
          </cell>
          <cell r="R248" t="str">
            <v>No Data</v>
          </cell>
        </row>
        <row r="249">
          <cell r="A249" t="str">
            <v>Cost of Drugs</v>
          </cell>
          <cell r="B249" t="str">
            <v>H172</v>
          </cell>
          <cell r="C249" t="str">
            <v>Worksheet H-6, Pt I Cols 9+10+11, Line 16+16.01</v>
          </cell>
          <cell r="D249" t="str">
            <v>No Data</v>
          </cell>
          <cell r="E249" t="str">
            <v>No Data</v>
          </cell>
          <cell r="F249" t="str">
            <v>No Data</v>
          </cell>
          <cell r="G249" t="str">
            <v>No Data</v>
          </cell>
          <cell r="H249" t="str">
            <v>No Data</v>
          </cell>
          <cell r="I249" t="str">
            <v>No Data</v>
          </cell>
          <cell r="J249" t="str">
            <v>No Data</v>
          </cell>
          <cell r="L249" t="str">
            <v>No Data</v>
          </cell>
          <cell r="M249" t="str">
            <v>No Data</v>
          </cell>
          <cell r="N249" t="str">
            <v>No Data</v>
          </cell>
          <cell r="O249" t="str">
            <v>No Data</v>
          </cell>
          <cell r="P249" t="str">
            <v>No Data</v>
          </cell>
          <cell r="Q249" t="str">
            <v>No Data</v>
          </cell>
          <cell r="R249" t="str">
            <v>No Data</v>
          </cell>
        </row>
        <row r="251">
          <cell r="A251" t="str">
            <v>Home Health Agency Gain/Loss</v>
          </cell>
          <cell r="B251" t="str">
            <v>HHA_GL</v>
          </cell>
          <cell r="C251" t="str">
            <v>[HHA_REV]-[HHA_COST]</v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e">
            <v>#VALUE!</v>
          </cell>
          <cell r="M251" t="e">
            <v>#VALUE!</v>
          </cell>
          <cell r="N251" t="e">
            <v>#VALUE!</v>
          </cell>
          <cell r="O251" t="e">
            <v>#VALUE!</v>
          </cell>
          <cell r="P251" t="e">
            <v>#VALUE!</v>
          </cell>
          <cell r="Q251" t="e">
            <v>#VALUE!</v>
          </cell>
          <cell r="R251" t="e">
            <v>#VALUE!</v>
          </cell>
        </row>
        <row r="256">
          <cell r="A256" t="str">
            <v>Swing Bed Revenue</v>
          </cell>
          <cell r="B256" t="str">
            <v>SWING_REV</v>
          </cell>
          <cell r="C256" t="str">
            <v>[H219] + [H532]</v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e">
            <v>#VALUE!</v>
          </cell>
          <cell r="M256" t="e">
            <v>#VALUE!</v>
          </cell>
          <cell r="N256" t="e">
            <v>#VALUE!</v>
          </cell>
          <cell r="O256" t="e">
            <v>#VALUE!</v>
          </cell>
          <cell r="P256" t="e">
            <v>#VALUE!</v>
          </cell>
          <cell r="Q256" t="e">
            <v>#VALUE!</v>
          </cell>
          <cell r="R256" t="e">
            <v>#VALUE!</v>
          </cell>
        </row>
        <row r="258">
          <cell r="A258" t="str">
            <v>Swing Bed Pt A Net Cost - Subtotal</v>
          </cell>
          <cell r="B258" t="str">
            <v>H219</v>
          </cell>
          <cell r="C258" t="str">
            <v>E-2, Column 1, Line 8</v>
          </cell>
          <cell r="D258" t="str">
            <v>No Data</v>
          </cell>
          <cell r="E258" t="str">
            <v>No Data</v>
          </cell>
          <cell r="F258" t="str">
            <v>No Data</v>
          </cell>
          <cell r="G258" t="str">
            <v>No Data</v>
          </cell>
          <cell r="H258" t="str">
            <v>No Data</v>
          </cell>
          <cell r="I258" t="str">
            <v>No Data</v>
          </cell>
          <cell r="J258" t="str">
            <v>No Data</v>
          </cell>
          <cell r="L258" t="str">
            <v>No Data</v>
          </cell>
          <cell r="M258" t="str">
            <v>No Data</v>
          </cell>
          <cell r="N258" t="str">
            <v>No Data</v>
          </cell>
          <cell r="O258" t="str">
            <v>No Data</v>
          </cell>
          <cell r="P258" t="str">
            <v>No Data</v>
          </cell>
          <cell r="Q258" t="str">
            <v>No Data</v>
          </cell>
          <cell r="R258" t="str">
            <v>No Data</v>
          </cell>
        </row>
        <row r="259">
          <cell r="A259" t="str">
            <v>Swing Bed Pt B Net Cost - Subtotal</v>
          </cell>
          <cell r="B259" t="str">
            <v>H532</v>
          </cell>
          <cell r="C259" t="str">
            <v>E-2, Column 2, Line 8</v>
          </cell>
          <cell r="D259" t="str">
            <v>No Data</v>
          </cell>
          <cell r="E259" t="str">
            <v>No Data</v>
          </cell>
          <cell r="F259" t="str">
            <v>No Data</v>
          </cell>
          <cell r="G259" t="str">
            <v>No Data</v>
          </cell>
          <cell r="H259" t="str">
            <v>No Data</v>
          </cell>
          <cell r="I259" t="str">
            <v>No Data</v>
          </cell>
          <cell r="J259" t="str">
            <v>No Data</v>
          </cell>
          <cell r="L259" t="str">
            <v>No Data</v>
          </cell>
          <cell r="M259" t="str">
            <v>No Data</v>
          </cell>
          <cell r="N259" t="str">
            <v>No Data</v>
          </cell>
          <cell r="O259" t="str">
            <v>No Data</v>
          </cell>
          <cell r="P259" t="str">
            <v>No Data</v>
          </cell>
          <cell r="Q259" t="str">
            <v>No Data</v>
          </cell>
          <cell r="R259" t="str">
            <v>No Data</v>
          </cell>
        </row>
        <row r="261">
          <cell r="A261" t="str">
            <v>Swing Bed Cost</v>
          </cell>
          <cell r="B261" t="str">
            <v>SWING_COST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e">
            <v>#VALUE!</v>
          </cell>
          <cell r="M261" t="e">
            <v>#VALUE!</v>
          </cell>
          <cell r="N261" t="e">
            <v>#VALUE!</v>
          </cell>
          <cell r="O261" t="e">
            <v>#VALUE!</v>
          </cell>
          <cell r="P261" t="e">
            <v>#VALUE!</v>
          </cell>
          <cell r="Q261" t="e">
            <v>#VALUE!</v>
          </cell>
          <cell r="R261" t="e">
            <v>#VALUE!</v>
          </cell>
        </row>
        <row r="281">
          <cell r="A281" t="str">
            <v>Swing Bed Gain/Loss</v>
          </cell>
          <cell r="B281" t="str">
            <v>SWING_GL</v>
          </cell>
          <cell r="C281" t="str">
            <v>[SWING_REV]-[SWING_COST]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e">
            <v>#VALUE!</v>
          </cell>
          <cell r="M281" t="e">
            <v>#VALUE!</v>
          </cell>
          <cell r="N281" t="e">
            <v>#VALUE!</v>
          </cell>
          <cell r="O281" t="e">
            <v>#VALUE!</v>
          </cell>
          <cell r="P281" t="e">
            <v>#VALUE!</v>
          </cell>
          <cell r="Q281" t="e">
            <v>#VALUE!</v>
          </cell>
          <cell r="R281" t="e">
            <v>#VALUE!</v>
          </cell>
        </row>
        <row r="283">
          <cell r="A283" t="str">
            <v>Swing Bed Medicare Margin</v>
          </cell>
          <cell r="B283" t="str">
            <v>SWING_MGN</v>
          </cell>
          <cell r="C283" t="str">
            <v>[SWING_GL]/[SWING_REV]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e">
            <v>#VALUE!</v>
          </cell>
          <cell r="M283" t="e">
            <v>#VALUE!</v>
          </cell>
          <cell r="N283" t="e">
            <v>#VALUE!</v>
          </cell>
          <cell r="O283" t="e">
            <v>#VALUE!</v>
          </cell>
          <cell r="P283" t="e">
            <v>#VALUE!</v>
          </cell>
          <cell r="Q283" t="e">
            <v>#VALUE!</v>
          </cell>
          <cell r="R283" t="e">
            <v>#VALUE!</v>
          </cell>
        </row>
        <row r="286">
          <cell r="A286" t="str">
            <v>Inpatient Revenue Net of Disproportionate Share Payments (DSH)</v>
          </cell>
          <cell r="B286" t="str">
            <v>INP_REV_NODSH</v>
          </cell>
          <cell r="C286" t="str">
            <v>[IP_REV]-[F1821]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e">
            <v>#VALUE!</v>
          </cell>
          <cell r="M286" t="e">
            <v>#VALUE!</v>
          </cell>
          <cell r="N286" t="e">
            <v>#VALUE!</v>
          </cell>
          <cell r="O286" t="e">
            <v>#VALUE!</v>
          </cell>
          <cell r="P286" t="e">
            <v>#VALUE!</v>
          </cell>
          <cell r="Q286" t="e">
            <v>#VALUE!</v>
          </cell>
          <cell r="R286" t="e">
            <v>#VALUE!</v>
          </cell>
        </row>
        <row r="289">
          <cell r="A289" t="str">
            <v>Disproportionate Share Adjustment</v>
          </cell>
          <cell r="B289" t="str">
            <v>F1821</v>
          </cell>
          <cell r="C289" t="str">
            <v>Worksheet E, Pt A Column 1, Line 4.04</v>
          </cell>
          <cell r="D289" t="str">
            <v>No Data</v>
          </cell>
          <cell r="E289" t="str">
            <v>No Data</v>
          </cell>
          <cell r="F289" t="str">
            <v>No Data</v>
          </cell>
          <cell r="G289" t="str">
            <v>No Data</v>
          </cell>
          <cell r="H289" t="str">
            <v>No Data</v>
          </cell>
          <cell r="I289" t="str">
            <v>No Data</v>
          </cell>
          <cell r="J289" t="str">
            <v>No Data</v>
          </cell>
          <cell r="L289" t="str">
            <v>No Data</v>
          </cell>
          <cell r="M289" t="str">
            <v>No Data</v>
          </cell>
          <cell r="N289" t="str">
            <v>No Data</v>
          </cell>
          <cell r="O289" t="str">
            <v>No Data</v>
          </cell>
          <cell r="P289" t="str">
            <v>No Data</v>
          </cell>
          <cell r="Q289" t="str">
            <v>No Data</v>
          </cell>
          <cell r="R289" t="str">
            <v>No Data</v>
          </cell>
        </row>
        <row r="291">
          <cell r="A291" t="str">
            <v>Inpatient Gain/Loss Net of DSH</v>
          </cell>
          <cell r="B291" t="str">
            <v>INP_GL_NODSH</v>
          </cell>
          <cell r="C291" t="str">
            <v>[INP_REV_NODSH]-[INP_COST]</v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e">
            <v>#VALUE!</v>
          </cell>
          <cell r="M291" t="e">
            <v>#VALUE!</v>
          </cell>
          <cell r="N291" t="e">
            <v>#VALUE!</v>
          </cell>
          <cell r="O291" t="e">
            <v>#VALUE!</v>
          </cell>
          <cell r="P291" t="e">
            <v>#VALUE!</v>
          </cell>
          <cell r="Q291" t="e">
            <v>#VALUE!</v>
          </cell>
          <cell r="R291" t="e">
            <v>#VALUE!</v>
          </cell>
        </row>
        <row r="296">
          <cell r="A296" t="str">
            <v>Inpatient Revenue Net of DSH Payments with IME Payments @2.7%</v>
          </cell>
          <cell r="B296" t="str">
            <v>INP_REV_NODSH_IME2.7</v>
          </cell>
          <cell r="C296" t="str">
            <v>[INP_REV] -[F1821] - [IME_FFS] + [IME_ADJ_27]</v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e">
            <v>#VALUE!</v>
          </cell>
          <cell r="M296" t="e">
            <v>#VALUE!</v>
          </cell>
          <cell r="N296" t="e">
            <v>#VALUE!</v>
          </cell>
          <cell r="O296" t="e">
            <v>#VALUE!</v>
          </cell>
          <cell r="P296" t="e">
            <v>#VALUE!</v>
          </cell>
          <cell r="Q296" t="e">
            <v>#VALUE!</v>
          </cell>
          <cell r="R296" t="e">
            <v>#VALUE!</v>
          </cell>
        </row>
        <row r="300">
          <cell r="A300" t="str">
            <v>IME Adjustment</v>
          </cell>
          <cell r="B300" t="str">
            <v>F1820</v>
          </cell>
          <cell r="C300" t="str">
            <v>Worksheet E, Pt A Column 1, Line 3.03+3.24</v>
          </cell>
          <cell r="D300" t="str">
            <v>No Data</v>
          </cell>
          <cell r="E300" t="str">
            <v>No Data</v>
          </cell>
          <cell r="F300" t="str">
            <v>No Data</v>
          </cell>
          <cell r="G300" t="str">
            <v>No Data</v>
          </cell>
          <cell r="H300" t="str">
            <v>No Data</v>
          </cell>
          <cell r="I300" t="str">
            <v>No Data</v>
          </cell>
          <cell r="J300" t="str">
            <v>No Data</v>
          </cell>
          <cell r="L300" t="str">
            <v>No Data</v>
          </cell>
          <cell r="M300" t="str">
            <v>No Data</v>
          </cell>
          <cell r="N300" t="str">
            <v>No Data</v>
          </cell>
          <cell r="O300" t="str">
            <v>No Data</v>
          </cell>
          <cell r="P300" t="str">
            <v>No Data</v>
          </cell>
          <cell r="Q300" t="str">
            <v>No Data</v>
          </cell>
          <cell r="R300" t="str">
            <v>No Data</v>
          </cell>
        </row>
        <row r="301">
          <cell r="A301" t="str">
            <v>IME Adjustment Fee for Service Only</v>
          </cell>
          <cell r="B301" t="str">
            <v>IME_FFS</v>
          </cell>
          <cell r="C301" t="str">
            <v>F1820 - FORMULA T</v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e">
            <v>#VALUE!</v>
          </cell>
          <cell r="M301" t="e">
            <v>#VALUE!</v>
          </cell>
          <cell r="N301" t="e">
            <v>#VALUE!</v>
          </cell>
          <cell r="O301" t="e">
            <v>#VALUE!</v>
          </cell>
          <cell r="P301" t="e">
            <v>#VALUE!</v>
          </cell>
          <cell r="Q301" t="e">
            <v>#VALUE!</v>
          </cell>
          <cell r="R301" t="e">
            <v>#VALUE!</v>
          </cell>
        </row>
        <row r="302">
          <cell r="B302" t="str">
            <v>IME_ADJ_27</v>
          </cell>
        </row>
        <row r="306">
          <cell r="A306" t="str">
            <v>Inlier and Simulated Managed Care Payments Eligible for IME Adjsutment</v>
          </cell>
          <cell r="B306" t="str">
            <v>INLIER_SIM_MC_PMTS</v>
          </cell>
          <cell r="C306" t="str">
            <v>F1818H1 + (MCpct_103 * F1819AH1) + F1818H2 + (MCpct_104 * F1819AH2) + F1818H3 + (MCpct_105 * F1819AH3)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e">
            <v>#VALUE!</v>
          </cell>
          <cell r="M306" t="e">
            <v>#VALUE!</v>
          </cell>
          <cell r="N306" t="e">
            <v>#VALUE!</v>
          </cell>
          <cell r="O306" t="e">
            <v>#VALUE!</v>
          </cell>
          <cell r="P306" t="e">
            <v>#VALUE!</v>
          </cell>
          <cell r="Q306" t="e">
            <v>#VALUE!</v>
          </cell>
          <cell r="R306" t="e">
            <v>#VALUE!</v>
          </cell>
        </row>
        <row r="310">
          <cell r="A310" t="str">
            <v>Simulated DRG Payments * Phase in Percentage for IME</v>
          </cell>
          <cell r="B310" t="str">
            <v>SIM_MC_PMTS</v>
          </cell>
          <cell r="C310" t="str">
            <v>(MCpct_103 * F1819AH1) + (MCpct_104 * F1819AH2) + (MCpct_105 * F1819AH3) + (H319 * MCpct_103)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e">
            <v>#VALUE!</v>
          </cell>
          <cell r="M310" t="e">
            <v>#VALUE!</v>
          </cell>
          <cell r="N310" t="e">
            <v>#VALUE!</v>
          </cell>
          <cell r="O310" t="e">
            <v>#VALUE!</v>
          </cell>
          <cell r="P310" t="e">
            <v>#VALUE!</v>
          </cell>
          <cell r="Q310" t="e">
            <v>#VALUE!</v>
          </cell>
          <cell r="R310" t="e">
            <v>#VALUE!</v>
          </cell>
        </row>
        <row r="312">
          <cell r="A312" t="str">
            <v>DRG Payments-Other than Outliers Before October 1</v>
          </cell>
          <cell r="B312" t="str">
            <v>F1818H1</v>
          </cell>
          <cell r="C312" t="str">
            <v>Worksheet E, Pt A Column 1, Line 1</v>
          </cell>
          <cell r="D312" t="str">
            <v>No Data</v>
          </cell>
          <cell r="E312" t="str">
            <v>No Data</v>
          </cell>
          <cell r="F312" t="str">
            <v>No Data</v>
          </cell>
          <cell r="G312" t="str">
            <v>No Data</v>
          </cell>
          <cell r="H312" t="str">
            <v>No Data</v>
          </cell>
          <cell r="I312" t="str">
            <v>No Data</v>
          </cell>
          <cell r="J312" t="str">
            <v>No Data</v>
          </cell>
          <cell r="L312" t="str">
            <v>No Data</v>
          </cell>
          <cell r="M312" t="str">
            <v>No Data</v>
          </cell>
          <cell r="N312" t="str">
            <v>No Data</v>
          </cell>
          <cell r="O312" t="str">
            <v>No Data</v>
          </cell>
          <cell r="P312" t="str">
            <v>No Data</v>
          </cell>
          <cell r="Q312" t="str">
            <v>No Data</v>
          </cell>
          <cell r="R312" t="str">
            <v>No Data</v>
          </cell>
        </row>
        <row r="313">
          <cell r="A313" t="str">
            <v>Outlier Payments - Prior to October 1, 1997</v>
          </cell>
          <cell r="B313" t="str">
            <v>F1819H1</v>
          </cell>
          <cell r="C313" t="str">
            <v>Worksheet E, Pt A, Column 1, Line 2</v>
          </cell>
          <cell r="D313" t="str">
            <v>No Data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>No Data</v>
          </cell>
        </row>
        <row r="314">
          <cell r="A314" t="str">
            <v>DRG Payments-Other than Outliers (10/1=&lt;X&lt;1/1)</v>
          </cell>
          <cell r="B314" t="str">
            <v>F1818H2</v>
          </cell>
          <cell r="C314" t="str">
            <v>Worksheet E, Pt A Column 1, Line 1.01</v>
          </cell>
          <cell r="D314" t="str">
            <v>No Data</v>
          </cell>
          <cell r="E314" t="str">
            <v>No Data</v>
          </cell>
          <cell r="F314" t="str">
            <v>No Data</v>
          </cell>
          <cell r="G314" t="str">
            <v>No Data</v>
          </cell>
          <cell r="H314" t="str">
            <v>No Data</v>
          </cell>
          <cell r="I314" t="str">
            <v>No Data</v>
          </cell>
          <cell r="J314" t="str">
            <v>No Data</v>
          </cell>
          <cell r="L314" t="str">
            <v>No Data</v>
          </cell>
          <cell r="M314" t="str">
            <v>No Data</v>
          </cell>
          <cell r="N314" t="str">
            <v>No Data</v>
          </cell>
          <cell r="O314" t="str">
            <v>No Data</v>
          </cell>
          <cell r="P314" t="str">
            <v>No Data</v>
          </cell>
          <cell r="Q314" t="str">
            <v>No Data</v>
          </cell>
          <cell r="R314" t="str">
            <v>No Data</v>
          </cell>
        </row>
        <row r="315">
          <cell r="A315" t="str">
            <v>DRG Payments-Other than Outliers On or After January 1</v>
          </cell>
          <cell r="B315" t="str">
            <v>F1818H3</v>
          </cell>
          <cell r="C315" t="str">
            <v>Worksheet E, Pt A Column 1, Line 1.02</v>
          </cell>
          <cell r="D315" t="str">
            <v>No Data</v>
          </cell>
          <cell r="E315" t="str">
            <v>No Data</v>
          </cell>
          <cell r="F315" t="str">
            <v>No Data</v>
          </cell>
          <cell r="G315" t="str">
            <v>No Data</v>
          </cell>
          <cell r="H315" t="str">
            <v>No Data</v>
          </cell>
          <cell r="I315" t="str">
            <v>No Data</v>
          </cell>
          <cell r="J315" t="str">
            <v>No Data</v>
          </cell>
          <cell r="L315" t="str">
            <v>No Data</v>
          </cell>
          <cell r="M315" t="str">
            <v>No Data</v>
          </cell>
          <cell r="N315" t="str">
            <v>No Data</v>
          </cell>
          <cell r="O315" t="str">
            <v>No Data</v>
          </cell>
          <cell r="P315" t="str">
            <v>No Data</v>
          </cell>
          <cell r="Q315" t="str">
            <v>No Data</v>
          </cell>
          <cell r="R315" t="str">
            <v>No Data</v>
          </cell>
        </row>
        <row r="318">
          <cell r="A318" t="str">
            <v>Payments for Managed Care Patients Prior to 10/1</v>
          </cell>
          <cell r="B318" t="str">
            <v>F1819AH1</v>
          </cell>
          <cell r="C318" t="str">
            <v>Worksheet E, Pt A Column 1, Line 1.03</v>
          </cell>
          <cell r="D318" t="str">
            <v>No Data</v>
          </cell>
          <cell r="E318" t="str">
            <v>No Data</v>
          </cell>
          <cell r="F318" t="str">
            <v>No Data</v>
          </cell>
          <cell r="G318" t="str">
            <v>No Data</v>
          </cell>
          <cell r="H318" t="str">
            <v>No Data</v>
          </cell>
          <cell r="I318" t="str">
            <v>No Data</v>
          </cell>
          <cell r="J318" t="str">
            <v>No Data</v>
          </cell>
          <cell r="L318" t="str">
            <v>No Data</v>
          </cell>
          <cell r="M318" t="str">
            <v>No Data</v>
          </cell>
          <cell r="N318" t="str">
            <v>No Data</v>
          </cell>
          <cell r="O318" t="str">
            <v>No Data</v>
          </cell>
          <cell r="P318" t="str">
            <v>No Data</v>
          </cell>
          <cell r="Q318" t="str">
            <v>No Data</v>
          </cell>
          <cell r="R318" t="str">
            <v>No Data</v>
          </cell>
        </row>
        <row r="319">
          <cell r="A319" t="str">
            <v>Payments for Managed Care Patients (10/1=&lt;X&lt;1/1)</v>
          </cell>
          <cell r="B319" t="str">
            <v>F1819AH2</v>
          </cell>
          <cell r="C319" t="str">
            <v>Worksheet E, Pt A Column 1, Line 1.04</v>
          </cell>
          <cell r="D319" t="str">
            <v>No Data</v>
          </cell>
          <cell r="E319" t="str">
            <v>No Data</v>
          </cell>
          <cell r="F319" t="str">
            <v>No Data</v>
          </cell>
          <cell r="G319" t="str">
            <v>No Data</v>
          </cell>
          <cell r="H319" t="str">
            <v>No Data</v>
          </cell>
          <cell r="I319" t="str">
            <v>No Data</v>
          </cell>
          <cell r="J319" t="str">
            <v>No Data</v>
          </cell>
          <cell r="L319" t="str">
            <v>No Data</v>
          </cell>
          <cell r="M319" t="str">
            <v>No Data</v>
          </cell>
          <cell r="N319" t="str">
            <v>No Data</v>
          </cell>
          <cell r="O319" t="str">
            <v>No Data</v>
          </cell>
          <cell r="P319" t="str">
            <v>No Data</v>
          </cell>
          <cell r="Q319" t="str">
            <v>No Data</v>
          </cell>
          <cell r="R319" t="str">
            <v>No Data</v>
          </cell>
        </row>
        <row r="320">
          <cell r="A320" t="str">
            <v>Payments for Managed Care Patients On or After January 1</v>
          </cell>
          <cell r="B320" t="str">
            <v>F1819AH3</v>
          </cell>
          <cell r="C320" t="str">
            <v>Worksheet E, Pt A Column 1, Line 1.05</v>
          </cell>
          <cell r="D320" t="str">
            <v>No Data</v>
          </cell>
          <cell r="E320" t="str">
            <v>No Data</v>
          </cell>
          <cell r="F320" t="str">
            <v>No Data</v>
          </cell>
          <cell r="G320" t="str">
            <v>No Data</v>
          </cell>
          <cell r="H320" t="str">
            <v>No Data</v>
          </cell>
          <cell r="I320" t="str">
            <v>No Data</v>
          </cell>
          <cell r="J320" t="str">
            <v>No Data</v>
          </cell>
          <cell r="L320" t="str">
            <v>No Data</v>
          </cell>
          <cell r="M320" t="str">
            <v>No Data</v>
          </cell>
          <cell r="N320" t="str">
            <v>No Data</v>
          </cell>
          <cell r="O320" t="str">
            <v>No Data</v>
          </cell>
          <cell r="P320" t="str">
            <v>No Data</v>
          </cell>
          <cell r="Q320" t="str">
            <v>No Data</v>
          </cell>
          <cell r="R320" t="str">
            <v>No Data</v>
          </cell>
        </row>
        <row r="323">
          <cell r="A323" t="str">
            <v>% of Managed Care simulated payments for IME prior to 10/1</v>
          </cell>
          <cell r="B323" t="str">
            <v>MCpct_103</v>
          </cell>
          <cell r="C323" t="str">
            <v>Phased-in percent of managed care IME payments</v>
          </cell>
          <cell r="D323" t="str">
            <v>No Data</v>
          </cell>
          <cell r="E323" t="str">
            <v>No Data</v>
          </cell>
          <cell r="F323" t="str">
            <v>No Data</v>
          </cell>
          <cell r="G323" t="str">
            <v>No Data</v>
          </cell>
          <cell r="H323" t="str">
            <v>No Data</v>
          </cell>
          <cell r="I323" t="str">
            <v>No Data</v>
          </cell>
          <cell r="J323" t="str">
            <v>No Data</v>
          </cell>
          <cell r="L323" t="str">
            <v>No Data</v>
          </cell>
          <cell r="M323" t="str">
            <v>No Data</v>
          </cell>
          <cell r="N323" t="str">
            <v>No Data</v>
          </cell>
          <cell r="O323" t="str">
            <v>No Data</v>
          </cell>
          <cell r="P323" t="str">
            <v>No Data</v>
          </cell>
          <cell r="Q323" t="str">
            <v>No Data</v>
          </cell>
          <cell r="R323" t="str">
            <v>No Data</v>
          </cell>
        </row>
        <row r="324">
          <cell r="A324" t="str">
            <v>% of Managed Care simulated payments for IME after 10/1 and before 1/1</v>
          </cell>
          <cell r="B324" t="str">
            <v>MCpct_104</v>
          </cell>
          <cell r="C324" t="str">
            <v>Phased-in percent of managed care IME payments</v>
          </cell>
          <cell r="D324" t="str">
            <v>No Data</v>
          </cell>
          <cell r="E324" t="str">
            <v>No Data</v>
          </cell>
          <cell r="F324" t="str">
            <v>No Data</v>
          </cell>
          <cell r="G324" t="str">
            <v>No Data</v>
          </cell>
          <cell r="H324" t="str">
            <v>No Data</v>
          </cell>
          <cell r="I324" t="str">
            <v>No Data</v>
          </cell>
          <cell r="J324" t="str">
            <v>No Data</v>
          </cell>
          <cell r="L324" t="str">
            <v>No Data</v>
          </cell>
          <cell r="M324" t="str">
            <v>No Data</v>
          </cell>
          <cell r="N324" t="str">
            <v>No Data</v>
          </cell>
          <cell r="O324" t="str">
            <v>No Data</v>
          </cell>
          <cell r="P324" t="str">
            <v>No Data</v>
          </cell>
          <cell r="Q324" t="str">
            <v>No Data</v>
          </cell>
          <cell r="R324" t="str">
            <v>No Data</v>
          </cell>
        </row>
        <row r="325">
          <cell r="A325" t="str">
            <v>% of Managed Care simulated payments for IME on and after 1/1, but before 10/1</v>
          </cell>
          <cell r="B325" t="str">
            <v>MCpct_105</v>
          </cell>
          <cell r="C325" t="str">
            <v>Phased-in percent of managed care IME payments</v>
          </cell>
          <cell r="D325" t="str">
            <v>No Data</v>
          </cell>
          <cell r="E325" t="str">
            <v>No Data</v>
          </cell>
          <cell r="F325" t="str">
            <v>No Data</v>
          </cell>
          <cell r="G325" t="str">
            <v>No Data</v>
          </cell>
          <cell r="H325" t="str">
            <v>No Data</v>
          </cell>
          <cell r="I325" t="str">
            <v>No Data</v>
          </cell>
          <cell r="J325" t="str">
            <v>No Data</v>
          </cell>
          <cell r="L325" t="str">
            <v>No Data</v>
          </cell>
          <cell r="M325" t="str">
            <v>No Data</v>
          </cell>
          <cell r="N325" t="str">
            <v>No Data</v>
          </cell>
          <cell r="O325" t="str">
            <v>No Data</v>
          </cell>
          <cell r="P325" t="str">
            <v>No Data</v>
          </cell>
          <cell r="Q325" t="str">
            <v>No Data</v>
          </cell>
          <cell r="R325" t="str">
            <v>No Data</v>
          </cell>
        </row>
        <row r="328">
          <cell r="A328" t="str">
            <v>IME Adjustment Factor @ 2.7%</v>
          </cell>
          <cell r="B328" t="str">
            <v xml:space="preserve">H236 </v>
          </cell>
          <cell r="C328" t="str">
            <v xml:space="preserve"> .67*((1+IRB)^.405-1)</v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e">
            <v>#N/A</v>
          </cell>
          <cell r="M328" t="e">
            <v>#VALUE!</v>
          </cell>
          <cell r="N328" t="e">
            <v>#VALUE!</v>
          </cell>
          <cell r="O328" t="e">
            <v>#VALUE!</v>
          </cell>
          <cell r="P328" t="e">
            <v>#VALUE!</v>
          </cell>
          <cell r="Q328" t="e">
            <v>#VALUE!</v>
          </cell>
          <cell r="R328" t="e">
            <v>#VALUE!</v>
          </cell>
        </row>
        <row r="329">
          <cell r="C329" t="str">
            <v>Worksheet E, Pt A Column 1, Line 3.20</v>
          </cell>
        </row>
        <row r="331">
          <cell r="A331" t="str">
            <v>Inpatient Gain/Loss Net of DSH Payments with IME Payments @2.7%</v>
          </cell>
          <cell r="B331" t="str">
            <v>INP_GL_NODSH_IME2.7</v>
          </cell>
          <cell r="C331" t="str">
            <v>[INP_REV_NODSH_IME2.7]-[INP_COST]</v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e">
            <v>#VALUE!</v>
          </cell>
          <cell r="M331" t="e">
            <v>#VALUE!</v>
          </cell>
          <cell r="N331" t="e">
            <v>#VALUE!</v>
          </cell>
          <cell r="O331" t="e">
            <v>#VALUE!</v>
          </cell>
          <cell r="P331" t="e">
            <v>#VALUE!</v>
          </cell>
          <cell r="Q331" t="e">
            <v>#VALUE!</v>
          </cell>
          <cell r="R331" t="e">
            <v>#VALUE!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1"/>
      <sheetName val="Report-2_State"/>
      <sheetName val="Report-3_State"/>
      <sheetName val="Report-4_State"/>
      <sheetName val="Report-5_US"/>
      <sheetName val="97-07_ManagedCareData_State"/>
      <sheetName val="97-07_ManagedCareData_County"/>
      <sheetName val="97-07_ManagedCareData_State-2"/>
      <sheetName val="97_ManagedCareData"/>
      <sheetName val="98_ManagedCareData"/>
      <sheetName val="99_ManagedCareData"/>
      <sheetName val="00_ManagedCareData"/>
      <sheetName val="01_ManagedCareData"/>
      <sheetName val="02_ManagedCareData"/>
      <sheetName val="03_ManagedCareData"/>
      <sheetName val="04_ManagedCareData"/>
      <sheetName val="05_ManagedCareData"/>
      <sheetName val="06_ManagedCareData"/>
      <sheetName val="07_ManagedCareData"/>
      <sheetName val="table 2.5"/>
      <sheetName val="2002Base-HospitalPriceInde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>
        <row r="4">
          <cell r="B4" t="str">
            <v>Table 2.5</v>
          </cell>
        </row>
        <row r="5">
          <cell r="B5" t="str">
            <v>Medicare Enrollment: Hospital Insurance and/or Supplementary Medical Insurance for Total,</v>
          </cell>
        </row>
        <row r="6">
          <cell r="B6" t="str">
            <v>Fee-for-Service, and Managed Care Enrollees by Area of Residence, as of July 1, 2004</v>
          </cell>
        </row>
        <row r="7">
          <cell r="F7" t="str">
            <v xml:space="preserve">    Type of Coverage</v>
          </cell>
        </row>
        <row r="8">
          <cell r="D8" t="str">
            <v>Hospital Insurance and/or</v>
          </cell>
        </row>
        <row r="9">
          <cell r="D9" t="str">
            <v>Supplementary</v>
          </cell>
          <cell r="P9" t="str">
            <v>Supplementary</v>
          </cell>
        </row>
        <row r="10">
          <cell r="D10" t="str">
            <v>Medical Insurance</v>
          </cell>
          <cell r="J10" t="str">
            <v>Hospital Insurance</v>
          </cell>
          <cell r="P10" t="str">
            <v>Medical Insurance</v>
          </cell>
        </row>
        <row r="11">
          <cell r="F11" t="str">
            <v>Fee-for-</v>
          </cell>
          <cell r="H11" t="str">
            <v>Managed</v>
          </cell>
          <cell r="L11" t="str">
            <v>Fee-for-</v>
          </cell>
          <cell r="N11" t="str">
            <v>Managed</v>
          </cell>
          <cell r="R11" t="str">
            <v>Fee-for-</v>
          </cell>
          <cell r="T11" t="str">
            <v>Managed</v>
          </cell>
        </row>
        <row r="12">
          <cell r="B12" t="str">
            <v>Area of Residence</v>
          </cell>
          <cell r="D12" t="str">
            <v>Total</v>
          </cell>
          <cell r="F12" t="str">
            <v>Service</v>
          </cell>
          <cell r="H12" t="str">
            <v>Care</v>
          </cell>
          <cell r="J12" t="str">
            <v>Total</v>
          </cell>
          <cell r="L12" t="str">
            <v>Service</v>
          </cell>
          <cell r="N12" t="str">
            <v>Care</v>
          </cell>
          <cell r="P12" t="str">
            <v>Total</v>
          </cell>
          <cell r="R12" t="str">
            <v>Service</v>
          </cell>
          <cell r="T12" t="str">
            <v>Care</v>
          </cell>
        </row>
        <row r="13">
          <cell r="D13" t="str">
            <v>Number in Thousands</v>
          </cell>
        </row>
        <row r="14">
          <cell r="B14" t="str">
            <v>All Areas1</v>
          </cell>
          <cell r="D14">
            <v>41729</v>
          </cell>
          <cell r="F14">
            <v>36345</v>
          </cell>
          <cell r="H14">
            <v>5384</v>
          </cell>
          <cell r="J14">
            <v>41391</v>
          </cell>
          <cell r="L14">
            <v>36011</v>
          </cell>
          <cell r="N14">
            <v>5380</v>
          </cell>
          <cell r="P14">
            <v>39101</v>
          </cell>
          <cell r="R14">
            <v>33717</v>
          </cell>
          <cell r="T14">
            <v>5384</v>
          </cell>
        </row>
        <row r="15">
          <cell r="B15" t="str">
            <v>United States</v>
          </cell>
          <cell r="D15">
            <v>40784</v>
          </cell>
          <cell r="F15">
            <v>35462</v>
          </cell>
          <cell r="H15">
            <v>5322</v>
          </cell>
          <cell r="J15">
            <v>40447</v>
          </cell>
          <cell r="L15">
            <v>35129</v>
          </cell>
          <cell r="N15">
            <v>5318</v>
          </cell>
          <cell r="P15">
            <v>38571</v>
          </cell>
          <cell r="R15">
            <v>33249</v>
          </cell>
          <cell r="T15">
            <v>5322</v>
          </cell>
        </row>
        <row r="17">
          <cell r="B17" t="str">
            <v>Northeast</v>
          </cell>
          <cell r="D17">
            <v>8267</v>
          </cell>
          <cell r="F17">
            <v>6916</v>
          </cell>
          <cell r="H17">
            <v>1351</v>
          </cell>
          <cell r="J17">
            <v>8198</v>
          </cell>
          <cell r="L17">
            <v>6847</v>
          </cell>
          <cell r="N17">
            <v>1351</v>
          </cell>
          <cell r="P17">
            <v>7711</v>
          </cell>
          <cell r="R17">
            <v>6360</v>
          </cell>
          <cell r="T17">
            <v>1351</v>
          </cell>
        </row>
        <row r="18">
          <cell r="B18" t="str">
            <v>Midwest</v>
          </cell>
          <cell r="D18">
            <v>9527</v>
          </cell>
          <cell r="F18">
            <v>8874</v>
          </cell>
          <cell r="H18">
            <v>652</v>
          </cell>
          <cell r="J18">
            <v>9479</v>
          </cell>
          <cell r="L18">
            <v>8826</v>
          </cell>
          <cell r="N18">
            <v>652</v>
          </cell>
          <cell r="P18">
            <v>9046</v>
          </cell>
          <cell r="R18">
            <v>8393</v>
          </cell>
          <cell r="T18">
            <v>652</v>
          </cell>
        </row>
        <row r="19">
          <cell r="B19" t="str">
            <v>South</v>
          </cell>
          <cell r="D19">
            <v>14874</v>
          </cell>
          <cell r="F19">
            <v>13737</v>
          </cell>
          <cell r="H19">
            <v>1137</v>
          </cell>
          <cell r="J19">
            <v>14812</v>
          </cell>
          <cell r="L19">
            <v>13675</v>
          </cell>
          <cell r="N19">
            <v>1136</v>
          </cell>
          <cell r="P19">
            <v>14174</v>
          </cell>
          <cell r="R19">
            <v>13037</v>
          </cell>
          <cell r="T19">
            <v>1137</v>
          </cell>
        </row>
        <row r="20">
          <cell r="B20" t="str">
            <v>West</v>
          </cell>
          <cell r="D20">
            <v>8117</v>
          </cell>
          <cell r="F20">
            <v>5935</v>
          </cell>
          <cell r="H20">
            <v>2182</v>
          </cell>
          <cell r="J20">
            <v>7960</v>
          </cell>
          <cell r="L20">
            <v>5781</v>
          </cell>
          <cell r="N20">
            <v>2179</v>
          </cell>
          <cell r="P20">
            <v>7640</v>
          </cell>
          <cell r="R20">
            <v>5458</v>
          </cell>
          <cell r="T20">
            <v>2182</v>
          </cell>
        </row>
        <row r="22">
          <cell r="B22" t="str">
            <v>New England</v>
          </cell>
          <cell r="D22">
            <v>2171</v>
          </cell>
          <cell r="F22">
            <v>1921</v>
          </cell>
          <cell r="H22">
            <v>250</v>
          </cell>
          <cell r="J22">
            <v>2162</v>
          </cell>
          <cell r="L22">
            <v>1912</v>
          </cell>
          <cell r="N22">
            <v>250</v>
          </cell>
          <cell r="P22">
            <v>2014</v>
          </cell>
          <cell r="R22">
            <v>1764</v>
          </cell>
          <cell r="T22">
            <v>250</v>
          </cell>
        </row>
        <row r="23">
          <cell r="B23" t="str">
            <v>Connecticut</v>
          </cell>
          <cell r="D23">
            <v>523</v>
          </cell>
          <cell r="F23">
            <v>494</v>
          </cell>
          <cell r="H23">
            <v>29</v>
          </cell>
          <cell r="J23">
            <v>520</v>
          </cell>
          <cell r="L23">
            <v>491</v>
          </cell>
          <cell r="N23">
            <v>29</v>
          </cell>
          <cell r="P23">
            <v>489</v>
          </cell>
          <cell r="R23">
            <v>460</v>
          </cell>
          <cell r="T23">
            <v>29</v>
          </cell>
        </row>
        <row r="24">
          <cell r="B24" t="str">
            <v>Maine</v>
          </cell>
          <cell r="D24">
            <v>231</v>
          </cell>
          <cell r="F24">
            <v>231</v>
          </cell>
          <cell r="H24" t="str">
            <v xml:space="preserve">              (3)</v>
          </cell>
          <cell r="J24">
            <v>230</v>
          </cell>
          <cell r="L24">
            <v>230</v>
          </cell>
          <cell r="N24" t="str">
            <v xml:space="preserve">              (3)</v>
          </cell>
          <cell r="P24">
            <v>218</v>
          </cell>
          <cell r="R24">
            <v>218</v>
          </cell>
          <cell r="T24" t="str">
            <v xml:space="preserve">              (3)</v>
          </cell>
        </row>
        <row r="25">
          <cell r="B25" t="str">
            <v>Massachusetts</v>
          </cell>
          <cell r="D25">
            <v>965</v>
          </cell>
          <cell r="F25">
            <v>803</v>
          </cell>
          <cell r="H25">
            <v>161</v>
          </cell>
          <cell r="J25">
            <v>962</v>
          </cell>
          <cell r="L25">
            <v>801</v>
          </cell>
          <cell r="N25">
            <v>161</v>
          </cell>
          <cell r="P25">
            <v>888</v>
          </cell>
          <cell r="R25">
            <v>726</v>
          </cell>
          <cell r="T25">
            <v>161</v>
          </cell>
        </row>
        <row r="26">
          <cell r="B26" t="str">
            <v>New Hampshire</v>
          </cell>
          <cell r="D26">
            <v>186</v>
          </cell>
          <cell r="F26">
            <v>185</v>
          </cell>
          <cell r="H26">
            <v>2</v>
          </cell>
          <cell r="J26">
            <v>186</v>
          </cell>
          <cell r="L26">
            <v>184</v>
          </cell>
          <cell r="N26">
            <v>2</v>
          </cell>
          <cell r="P26">
            <v>172</v>
          </cell>
          <cell r="R26">
            <v>171</v>
          </cell>
          <cell r="T26">
            <v>2</v>
          </cell>
        </row>
        <row r="27">
          <cell r="B27" t="str">
            <v>Rhode Island</v>
          </cell>
          <cell r="D27">
            <v>172</v>
          </cell>
          <cell r="F27">
            <v>115</v>
          </cell>
          <cell r="H27">
            <v>57</v>
          </cell>
          <cell r="J27">
            <v>170</v>
          </cell>
          <cell r="L27">
            <v>112</v>
          </cell>
          <cell r="N27">
            <v>57</v>
          </cell>
          <cell r="P27">
            <v>157</v>
          </cell>
          <cell r="R27">
            <v>100</v>
          </cell>
          <cell r="T27">
            <v>57</v>
          </cell>
        </row>
        <row r="28">
          <cell r="B28" t="str">
            <v>Vermont</v>
          </cell>
          <cell r="D28">
            <v>94</v>
          </cell>
          <cell r="F28">
            <v>94</v>
          </cell>
          <cell r="H28" t="str">
            <v xml:space="preserve">              (3)</v>
          </cell>
          <cell r="J28">
            <v>94</v>
          </cell>
          <cell r="L28">
            <v>94</v>
          </cell>
          <cell r="N28" t="str">
            <v xml:space="preserve">              (3)</v>
          </cell>
          <cell r="P28">
            <v>89</v>
          </cell>
          <cell r="R28">
            <v>89</v>
          </cell>
          <cell r="T28" t="str">
            <v xml:space="preserve">              (3)</v>
          </cell>
        </row>
        <row r="30">
          <cell r="B30" t="str">
            <v>Middle Atlantic</v>
          </cell>
          <cell r="D30">
            <v>6096</v>
          </cell>
          <cell r="F30">
            <v>4994</v>
          </cell>
          <cell r="H30">
            <v>1101</v>
          </cell>
          <cell r="J30">
            <v>6035</v>
          </cell>
          <cell r="L30">
            <v>4934</v>
          </cell>
          <cell r="N30">
            <v>1101</v>
          </cell>
          <cell r="P30">
            <v>5698</v>
          </cell>
          <cell r="R30">
            <v>4596</v>
          </cell>
          <cell r="T30">
            <v>1101</v>
          </cell>
        </row>
        <row r="31">
          <cell r="B31" t="str">
            <v>New Jersey</v>
          </cell>
          <cell r="D31">
            <v>1220</v>
          </cell>
          <cell r="F31">
            <v>1127</v>
          </cell>
          <cell r="H31">
            <v>93</v>
          </cell>
          <cell r="J31">
            <v>1203</v>
          </cell>
          <cell r="L31">
            <v>1110</v>
          </cell>
          <cell r="N31">
            <v>93</v>
          </cell>
          <cell r="P31">
            <v>1143</v>
          </cell>
          <cell r="R31">
            <v>1051</v>
          </cell>
          <cell r="T31">
            <v>93</v>
          </cell>
        </row>
        <row r="32">
          <cell r="B32" t="str">
            <v>New York</v>
          </cell>
          <cell r="D32">
            <v>2759</v>
          </cell>
          <cell r="F32">
            <v>2263</v>
          </cell>
          <cell r="H32">
            <v>496</v>
          </cell>
          <cell r="J32">
            <v>2719</v>
          </cell>
          <cell r="L32">
            <v>2223</v>
          </cell>
          <cell r="N32">
            <v>496</v>
          </cell>
          <cell r="P32">
            <v>2562</v>
          </cell>
          <cell r="R32">
            <v>2066</v>
          </cell>
          <cell r="T32">
            <v>496</v>
          </cell>
        </row>
        <row r="33">
          <cell r="B33" t="str">
            <v>Pennsylvania</v>
          </cell>
          <cell r="D33">
            <v>2117</v>
          </cell>
          <cell r="F33">
            <v>1604</v>
          </cell>
          <cell r="H33">
            <v>513</v>
          </cell>
          <cell r="J33">
            <v>2113</v>
          </cell>
          <cell r="L33">
            <v>1601</v>
          </cell>
          <cell r="N33">
            <v>513</v>
          </cell>
          <cell r="P33">
            <v>1992</v>
          </cell>
          <cell r="R33">
            <v>1479</v>
          </cell>
          <cell r="T33">
            <v>513</v>
          </cell>
        </row>
        <row r="35">
          <cell r="B35" t="str">
            <v>East North Central</v>
          </cell>
          <cell r="D35">
            <v>6576</v>
          </cell>
          <cell r="F35">
            <v>6179</v>
          </cell>
          <cell r="H35">
            <v>397</v>
          </cell>
          <cell r="J35">
            <v>6536</v>
          </cell>
          <cell r="L35">
            <v>6139</v>
          </cell>
          <cell r="N35">
            <v>397</v>
          </cell>
          <cell r="P35">
            <v>6239</v>
          </cell>
          <cell r="R35">
            <v>5842</v>
          </cell>
          <cell r="T35">
            <v>397</v>
          </cell>
        </row>
        <row r="36">
          <cell r="B36" t="str">
            <v>Illinois</v>
          </cell>
          <cell r="D36">
            <v>1673</v>
          </cell>
          <cell r="F36">
            <v>1588</v>
          </cell>
          <cell r="H36">
            <v>85</v>
          </cell>
          <cell r="J36">
            <v>1650</v>
          </cell>
          <cell r="L36">
            <v>1565</v>
          </cell>
          <cell r="N36">
            <v>85</v>
          </cell>
          <cell r="P36">
            <v>1574</v>
          </cell>
          <cell r="R36">
            <v>1490</v>
          </cell>
          <cell r="T36">
            <v>85</v>
          </cell>
        </row>
        <row r="37">
          <cell r="B37" t="str">
            <v>Indiana</v>
          </cell>
          <cell r="D37">
            <v>889</v>
          </cell>
          <cell r="F37">
            <v>870</v>
          </cell>
          <cell r="H37">
            <v>19</v>
          </cell>
          <cell r="J37">
            <v>889</v>
          </cell>
          <cell r="L37">
            <v>869</v>
          </cell>
          <cell r="N37">
            <v>19</v>
          </cell>
          <cell r="P37">
            <v>845</v>
          </cell>
          <cell r="R37">
            <v>825</v>
          </cell>
          <cell r="T37">
            <v>19</v>
          </cell>
        </row>
        <row r="38">
          <cell r="B38" t="str">
            <v>Michigan</v>
          </cell>
          <cell r="D38">
            <v>1462</v>
          </cell>
          <cell r="F38">
            <v>1440</v>
          </cell>
          <cell r="H38">
            <v>22</v>
          </cell>
          <cell r="J38">
            <v>1460</v>
          </cell>
          <cell r="L38">
            <v>1438</v>
          </cell>
          <cell r="N38">
            <v>22</v>
          </cell>
          <cell r="P38">
            <v>1395</v>
          </cell>
          <cell r="R38">
            <v>1373</v>
          </cell>
          <cell r="T38">
            <v>22</v>
          </cell>
        </row>
        <row r="39">
          <cell r="B39" t="str">
            <v>Ohio</v>
          </cell>
          <cell r="D39">
            <v>1738</v>
          </cell>
          <cell r="F39">
            <v>1514</v>
          </cell>
          <cell r="H39">
            <v>224</v>
          </cell>
          <cell r="J39">
            <v>1724</v>
          </cell>
          <cell r="L39">
            <v>1500</v>
          </cell>
          <cell r="N39">
            <v>223</v>
          </cell>
          <cell r="P39">
            <v>1650</v>
          </cell>
          <cell r="R39">
            <v>1426</v>
          </cell>
          <cell r="T39">
            <v>224</v>
          </cell>
        </row>
        <row r="40">
          <cell r="B40" t="str">
            <v>Wisconsin</v>
          </cell>
          <cell r="D40">
            <v>814</v>
          </cell>
          <cell r="F40">
            <v>767</v>
          </cell>
          <cell r="H40">
            <v>47</v>
          </cell>
          <cell r="J40">
            <v>813</v>
          </cell>
          <cell r="L40">
            <v>766</v>
          </cell>
          <cell r="N40">
            <v>47</v>
          </cell>
          <cell r="P40">
            <v>775</v>
          </cell>
          <cell r="R40">
            <v>728</v>
          </cell>
          <cell r="T40">
            <v>47</v>
          </cell>
        </row>
        <row r="42">
          <cell r="B42" t="str">
            <v>West North Central</v>
          </cell>
          <cell r="D42">
            <v>2951</v>
          </cell>
          <cell r="F42">
            <v>2696</v>
          </cell>
          <cell r="H42">
            <v>255</v>
          </cell>
          <cell r="J42">
            <v>2943</v>
          </cell>
          <cell r="L42">
            <v>2688</v>
          </cell>
          <cell r="N42">
            <v>255</v>
          </cell>
          <cell r="P42">
            <v>2806</v>
          </cell>
          <cell r="R42">
            <v>2551</v>
          </cell>
          <cell r="T42">
            <v>255</v>
          </cell>
        </row>
        <row r="43">
          <cell r="B43" t="str">
            <v>Iowa</v>
          </cell>
          <cell r="D43">
            <v>485</v>
          </cell>
          <cell r="F43">
            <v>465</v>
          </cell>
          <cell r="H43">
            <v>20</v>
          </cell>
          <cell r="J43">
            <v>485</v>
          </cell>
          <cell r="L43">
            <v>464</v>
          </cell>
          <cell r="N43">
            <v>20</v>
          </cell>
          <cell r="P43">
            <v>465</v>
          </cell>
          <cell r="R43">
            <v>445</v>
          </cell>
          <cell r="T43">
            <v>20</v>
          </cell>
        </row>
        <row r="44">
          <cell r="B44" t="str">
            <v>Kansas</v>
          </cell>
          <cell r="D44">
            <v>398</v>
          </cell>
          <cell r="F44">
            <v>384</v>
          </cell>
          <cell r="H44">
            <v>14</v>
          </cell>
          <cell r="J44">
            <v>396</v>
          </cell>
          <cell r="L44">
            <v>383</v>
          </cell>
          <cell r="N44">
            <v>14</v>
          </cell>
          <cell r="P44">
            <v>380</v>
          </cell>
          <cell r="R44">
            <v>366</v>
          </cell>
          <cell r="T44">
            <v>14</v>
          </cell>
        </row>
        <row r="45">
          <cell r="B45" t="str">
            <v>Minnesota</v>
          </cell>
          <cell r="D45">
            <v>686</v>
          </cell>
          <cell r="F45">
            <v>587</v>
          </cell>
          <cell r="H45">
            <v>98</v>
          </cell>
          <cell r="J45">
            <v>685</v>
          </cell>
          <cell r="L45">
            <v>586</v>
          </cell>
          <cell r="N45">
            <v>98</v>
          </cell>
          <cell r="P45">
            <v>649</v>
          </cell>
          <cell r="R45">
            <v>551</v>
          </cell>
          <cell r="T45">
            <v>98</v>
          </cell>
        </row>
        <row r="46">
          <cell r="B46" t="str">
            <v>Missouri</v>
          </cell>
          <cell r="D46">
            <v>897</v>
          </cell>
          <cell r="F46">
            <v>786</v>
          </cell>
          <cell r="H46">
            <v>111</v>
          </cell>
          <cell r="J46">
            <v>893</v>
          </cell>
          <cell r="L46">
            <v>782</v>
          </cell>
          <cell r="N46">
            <v>111</v>
          </cell>
          <cell r="P46">
            <v>850</v>
          </cell>
          <cell r="R46">
            <v>739</v>
          </cell>
          <cell r="T46">
            <v>111</v>
          </cell>
        </row>
        <row r="47">
          <cell r="B47" t="str">
            <v>Nebraska</v>
          </cell>
          <cell r="D47">
            <v>259</v>
          </cell>
          <cell r="F47">
            <v>248</v>
          </cell>
          <cell r="H47">
            <v>10</v>
          </cell>
          <cell r="J47">
            <v>258</v>
          </cell>
          <cell r="L47">
            <v>248</v>
          </cell>
          <cell r="N47">
            <v>10</v>
          </cell>
          <cell r="P47">
            <v>246</v>
          </cell>
          <cell r="R47">
            <v>236</v>
          </cell>
          <cell r="T47">
            <v>10</v>
          </cell>
        </row>
        <row r="48">
          <cell r="B48" t="str">
            <v>North Dakota</v>
          </cell>
          <cell r="D48">
            <v>103</v>
          </cell>
          <cell r="F48">
            <v>102</v>
          </cell>
          <cell r="H48">
            <v>1</v>
          </cell>
          <cell r="J48">
            <v>103</v>
          </cell>
          <cell r="L48">
            <v>102</v>
          </cell>
          <cell r="N48">
            <v>1</v>
          </cell>
          <cell r="P48">
            <v>98</v>
          </cell>
          <cell r="R48">
            <v>97</v>
          </cell>
          <cell r="T48">
            <v>1</v>
          </cell>
        </row>
        <row r="49">
          <cell r="B49" t="str">
            <v>South Dakota</v>
          </cell>
          <cell r="D49">
            <v>123</v>
          </cell>
          <cell r="F49">
            <v>123</v>
          </cell>
          <cell r="H49" t="str">
            <v xml:space="preserve">              (3)</v>
          </cell>
          <cell r="J49">
            <v>123</v>
          </cell>
          <cell r="L49">
            <v>123</v>
          </cell>
          <cell r="N49" t="str">
            <v xml:space="preserve">              (3)</v>
          </cell>
          <cell r="P49">
            <v>117</v>
          </cell>
          <cell r="R49">
            <v>117</v>
          </cell>
          <cell r="T49" t="str">
            <v xml:space="preserve">              (3)</v>
          </cell>
        </row>
        <row r="51">
          <cell r="B51" t="str">
            <v>South Atlantic</v>
          </cell>
          <cell r="D51">
            <v>8061</v>
          </cell>
          <cell r="F51">
            <v>7355</v>
          </cell>
          <cell r="H51">
            <v>706</v>
          </cell>
          <cell r="J51">
            <v>8026</v>
          </cell>
          <cell r="L51">
            <v>7321</v>
          </cell>
          <cell r="N51">
            <v>706</v>
          </cell>
          <cell r="P51">
            <v>7680</v>
          </cell>
          <cell r="R51">
            <v>6975</v>
          </cell>
          <cell r="T51">
            <v>706</v>
          </cell>
        </row>
        <row r="52">
          <cell r="B52" t="str">
            <v>Delaware</v>
          </cell>
          <cell r="D52">
            <v>123</v>
          </cell>
          <cell r="F52">
            <v>123</v>
          </cell>
          <cell r="H52">
            <v>1</v>
          </cell>
          <cell r="J52">
            <v>123</v>
          </cell>
          <cell r="L52">
            <v>122</v>
          </cell>
          <cell r="N52">
            <v>1</v>
          </cell>
          <cell r="P52">
            <v>117</v>
          </cell>
          <cell r="R52">
            <v>116</v>
          </cell>
          <cell r="T52">
            <v>1</v>
          </cell>
        </row>
        <row r="53">
          <cell r="B53" t="str">
            <v>District of Columbia</v>
          </cell>
          <cell r="D53">
            <v>73</v>
          </cell>
          <cell r="F53">
            <v>68</v>
          </cell>
          <cell r="H53">
            <v>5</v>
          </cell>
          <cell r="J53">
            <v>71</v>
          </cell>
          <cell r="L53">
            <v>66</v>
          </cell>
          <cell r="N53">
            <v>5</v>
          </cell>
          <cell r="P53">
            <v>63</v>
          </cell>
          <cell r="R53">
            <v>58</v>
          </cell>
          <cell r="T53">
            <v>5</v>
          </cell>
        </row>
        <row r="54">
          <cell r="B54" t="str">
            <v>Florida</v>
          </cell>
          <cell r="D54">
            <v>2997</v>
          </cell>
          <cell r="F54">
            <v>2442</v>
          </cell>
          <cell r="H54">
            <v>554</v>
          </cell>
          <cell r="J54">
            <v>2988</v>
          </cell>
          <cell r="L54">
            <v>2433</v>
          </cell>
          <cell r="N54">
            <v>554</v>
          </cell>
          <cell r="P54">
            <v>2876</v>
          </cell>
          <cell r="R54">
            <v>2321</v>
          </cell>
          <cell r="T54">
            <v>554</v>
          </cell>
        </row>
        <row r="55">
          <cell r="B55" t="str">
            <v>Georgia</v>
          </cell>
          <cell r="D55">
            <v>1000</v>
          </cell>
          <cell r="F55">
            <v>981</v>
          </cell>
          <cell r="H55">
            <v>19</v>
          </cell>
          <cell r="J55">
            <v>992</v>
          </cell>
          <cell r="L55">
            <v>974</v>
          </cell>
          <cell r="N55">
            <v>19</v>
          </cell>
          <cell r="P55">
            <v>953</v>
          </cell>
          <cell r="R55">
            <v>934</v>
          </cell>
          <cell r="T55">
            <v>19</v>
          </cell>
        </row>
        <row r="56">
          <cell r="B56" t="str">
            <v>Maryland</v>
          </cell>
          <cell r="D56">
            <v>683</v>
          </cell>
          <cell r="F56">
            <v>657</v>
          </cell>
          <cell r="H56">
            <v>27</v>
          </cell>
          <cell r="J56">
            <v>680</v>
          </cell>
          <cell r="L56">
            <v>653</v>
          </cell>
          <cell r="N56">
            <v>26</v>
          </cell>
          <cell r="P56">
            <v>630</v>
          </cell>
          <cell r="R56">
            <v>603</v>
          </cell>
          <cell r="T56">
            <v>27</v>
          </cell>
        </row>
        <row r="57">
          <cell r="B57" t="str">
            <v>North Carolina</v>
          </cell>
          <cell r="D57">
            <v>1240</v>
          </cell>
          <cell r="F57">
            <v>1184</v>
          </cell>
          <cell r="H57">
            <v>56</v>
          </cell>
          <cell r="J57">
            <v>1238</v>
          </cell>
          <cell r="L57">
            <v>1182</v>
          </cell>
          <cell r="N57">
            <v>56</v>
          </cell>
          <cell r="P57">
            <v>1194</v>
          </cell>
          <cell r="R57">
            <v>1138</v>
          </cell>
          <cell r="T57">
            <v>56</v>
          </cell>
        </row>
        <row r="58">
          <cell r="B58" t="str">
            <v>South Carolina</v>
          </cell>
          <cell r="D58">
            <v>627</v>
          </cell>
          <cell r="F58">
            <v>625</v>
          </cell>
          <cell r="H58">
            <v>2</v>
          </cell>
          <cell r="J58">
            <v>624</v>
          </cell>
          <cell r="L58">
            <v>622</v>
          </cell>
          <cell r="N58">
            <v>2</v>
          </cell>
          <cell r="P58">
            <v>602</v>
          </cell>
          <cell r="R58">
            <v>600</v>
          </cell>
          <cell r="T58">
            <v>2</v>
          </cell>
        </row>
        <row r="59">
          <cell r="B59" t="str">
            <v>Virginia</v>
          </cell>
          <cell r="D59">
            <v>967</v>
          </cell>
          <cell r="F59">
            <v>947</v>
          </cell>
          <cell r="H59">
            <v>20</v>
          </cell>
          <cell r="J59">
            <v>960</v>
          </cell>
          <cell r="L59">
            <v>941</v>
          </cell>
          <cell r="N59">
            <v>20</v>
          </cell>
          <cell r="P59">
            <v>909</v>
          </cell>
          <cell r="R59">
            <v>889</v>
          </cell>
          <cell r="T59">
            <v>20</v>
          </cell>
        </row>
        <row r="60">
          <cell r="B60" t="str">
            <v>West Virginia</v>
          </cell>
          <cell r="D60">
            <v>350</v>
          </cell>
          <cell r="F60">
            <v>327</v>
          </cell>
          <cell r="H60">
            <v>23</v>
          </cell>
          <cell r="J60">
            <v>350</v>
          </cell>
          <cell r="L60">
            <v>327</v>
          </cell>
          <cell r="N60">
            <v>23</v>
          </cell>
          <cell r="P60">
            <v>337</v>
          </cell>
          <cell r="R60">
            <v>314</v>
          </cell>
          <cell r="T60">
            <v>23</v>
          </cell>
        </row>
        <row r="61">
          <cell r="B61" t="str">
            <v>See footnotes at end of table.</v>
          </cell>
        </row>
        <row r="66">
          <cell r="B66" t="str">
            <v>Table 2.5—Continued</v>
          </cell>
        </row>
        <row r="67">
          <cell r="B67" t="str">
            <v>Medicare Enrollment: Hospital Insurance and/or Supplementary Medical Insurance for Total,</v>
          </cell>
        </row>
        <row r="68">
          <cell r="B68" t="str">
            <v>Fee-for-Service, and Managed Care Enrollees by Area of Residence, as of July 1, 2004</v>
          </cell>
        </row>
        <row r="69">
          <cell r="F69" t="str">
            <v xml:space="preserve">    Type of Coverage</v>
          </cell>
        </row>
        <row r="70">
          <cell r="D70" t="str">
            <v>Hospital Insurance and/or</v>
          </cell>
        </row>
        <row r="71">
          <cell r="D71" t="str">
            <v>Supplementary</v>
          </cell>
          <cell r="P71" t="str">
            <v>Supplementary</v>
          </cell>
        </row>
        <row r="72">
          <cell r="D72" t="str">
            <v>Medical Insurance</v>
          </cell>
          <cell r="J72" t="str">
            <v>Hospital Insurance</v>
          </cell>
          <cell r="P72" t="str">
            <v>Medical Insurance</v>
          </cell>
        </row>
        <row r="73">
          <cell r="F73" t="str">
            <v>Fee-for-</v>
          </cell>
          <cell r="H73" t="str">
            <v>Managed</v>
          </cell>
          <cell r="L73" t="str">
            <v>Fee-for-</v>
          </cell>
          <cell r="N73" t="str">
            <v>Managed</v>
          </cell>
          <cell r="R73" t="str">
            <v>Fee-for-</v>
          </cell>
          <cell r="T73" t="str">
            <v>Managed</v>
          </cell>
        </row>
        <row r="74">
          <cell r="B74" t="str">
            <v>Area of Residence</v>
          </cell>
          <cell r="D74" t="str">
            <v>Total</v>
          </cell>
          <cell r="F74" t="str">
            <v>Service</v>
          </cell>
          <cell r="H74" t="str">
            <v>Care</v>
          </cell>
          <cell r="J74" t="str">
            <v>Total</v>
          </cell>
          <cell r="L74" t="str">
            <v>Service</v>
          </cell>
          <cell r="N74" t="str">
            <v>Care</v>
          </cell>
          <cell r="P74" t="str">
            <v>Total</v>
          </cell>
          <cell r="R74" t="str">
            <v>Service</v>
          </cell>
          <cell r="T74" t="str">
            <v>Care</v>
          </cell>
        </row>
        <row r="75">
          <cell r="D75" t="str">
            <v>Number in Thousands</v>
          </cell>
        </row>
        <row r="76">
          <cell r="B76" t="str">
            <v>East South Central</v>
          </cell>
          <cell r="D76">
            <v>2736</v>
          </cell>
          <cell r="F76">
            <v>2592</v>
          </cell>
          <cell r="H76">
            <v>144</v>
          </cell>
          <cell r="J76">
            <v>2724</v>
          </cell>
          <cell r="L76">
            <v>2581</v>
          </cell>
          <cell r="N76">
            <v>144</v>
          </cell>
          <cell r="P76">
            <v>2613</v>
          </cell>
          <cell r="R76">
            <v>2470</v>
          </cell>
          <cell r="T76">
            <v>144</v>
          </cell>
        </row>
        <row r="77">
          <cell r="B77" t="str">
            <v>Alabama</v>
          </cell>
          <cell r="D77">
            <v>734</v>
          </cell>
          <cell r="F77">
            <v>680</v>
          </cell>
          <cell r="H77">
            <v>54</v>
          </cell>
          <cell r="J77">
            <v>730</v>
          </cell>
          <cell r="L77">
            <v>676</v>
          </cell>
          <cell r="N77">
            <v>54</v>
          </cell>
          <cell r="P77">
            <v>699</v>
          </cell>
          <cell r="R77">
            <v>645</v>
          </cell>
          <cell r="T77">
            <v>54</v>
          </cell>
        </row>
        <row r="78">
          <cell r="B78" t="str">
            <v>Kentucky</v>
          </cell>
          <cell r="D78">
            <v>661</v>
          </cell>
          <cell r="F78">
            <v>642</v>
          </cell>
          <cell r="H78">
            <v>19</v>
          </cell>
          <cell r="J78">
            <v>655</v>
          </cell>
          <cell r="L78">
            <v>636</v>
          </cell>
          <cell r="N78">
            <v>19</v>
          </cell>
          <cell r="P78">
            <v>632</v>
          </cell>
          <cell r="R78">
            <v>613</v>
          </cell>
          <cell r="T78">
            <v>19</v>
          </cell>
        </row>
        <row r="79">
          <cell r="B79" t="str">
            <v>Mississippi</v>
          </cell>
          <cell r="D79">
            <v>446</v>
          </cell>
          <cell r="F79">
            <v>445</v>
          </cell>
          <cell r="H79">
            <v>2</v>
          </cell>
          <cell r="J79">
            <v>446</v>
          </cell>
          <cell r="L79">
            <v>444</v>
          </cell>
          <cell r="N79">
            <v>2</v>
          </cell>
          <cell r="P79">
            <v>428</v>
          </cell>
          <cell r="R79">
            <v>427</v>
          </cell>
          <cell r="T79">
            <v>2</v>
          </cell>
        </row>
        <row r="80">
          <cell r="B80" t="str">
            <v>Tennessee</v>
          </cell>
          <cell r="D80">
            <v>894</v>
          </cell>
          <cell r="F80">
            <v>825</v>
          </cell>
          <cell r="H80">
            <v>69</v>
          </cell>
          <cell r="J80">
            <v>893</v>
          </cell>
          <cell r="L80">
            <v>824</v>
          </cell>
          <cell r="N80">
            <v>69</v>
          </cell>
          <cell r="P80">
            <v>854</v>
          </cell>
          <cell r="R80">
            <v>785</v>
          </cell>
          <cell r="T80">
            <v>69</v>
          </cell>
        </row>
        <row r="82">
          <cell r="B82" t="str">
            <v>West South Central</v>
          </cell>
          <cell r="D82">
            <v>4077</v>
          </cell>
          <cell r="F82">
            <v>3789</v>
          </cell>
          <cell r="H82">
            <v>287</v>
          </cell>
          <cell r="J82">
            <v>4061</v>
          </cell>
          <cell r="L82">
            <v>3774</v>
          </cell>
          <cell r="N82">
            <v>287</v>
          </cell>
          <cell r="P82">
            <v>3880</v>
          </cell>
          <cell r="R82">
            <v>3593</v>
          </cell>
          <cell r="T82">
            <v>287</v>
          </cell>
        </row>
        <row r="83">
          <cell r="B83" t="str">
            <v>Arkansas</v>
          </cell>
          <cell r="D83">
            <v>461</v>
          </cell>
          <cell r="F83">
            <v>458</v>
          </cell>
          <cell r="H83">
            <v>2</v>
          </cell>
          <cell r="J83">
            <v>460</v>
          </cell>
          <cell r="L83">
            <v>458</v>
          </cell>
          <cell r="N83">
            <v>2</v>
          </cell>
          <cell r="P83">
            <v>441</v>
          </cell>
          <cell r="R83">
            <v>439</v>
          </cell>
          <cell r="T83">
            <v>2</v>
          </cell>
        </row>
        <row r="84">
          <cell r="B84" t="str">
            <v>Louisiana</v>
          </cell>
          <cell r="D84">
            <v>628</v>
          </cell>
          <cell r="F84">
            <v>559</v>
          </cell>
          <cell r="H84">
            <v>70</v>
          </cell>
          <cell r="J84">
            <v>624</v>
          </cell>
          <cell r="L84">
            <v>554</v>
          </cell>
          <cell r="N84">
            <v>70</v>
          </cell>
          <cell r="P84">
            <v>596</v>
          </cell>
          <cell r="R84">
            <v>526</v>
          </cell>
          <cell r="T84">
            <v>70</v>
          </cell>
        </row>
        <row r="85">
          <cell r="B85" t="str">
            <v>Oklahoma</v>
          </cell>
          <cell r="D85">
            <v>530</v>
          </cell>
          <cell r="F85">
            <v>489</v>
          </cell>
          <cell r="H85">
            <v>42</v>
          </cell>
          <cell r="J85">
            <v>529</v>
          </cell>
          <cell r="L85">
            <v>488</v>
          </cell>
          <cell r="N85">
            <v>42</v>
          </cell>
          <cell r="P85">
            <v>506</v>
          </cell>
          <cell r="R85">
            <v>464</v>
          </cell>
          <cell r="T85">
            <v>42</v>
          </cell>
        </row>
        <row r="86">
          <cell r="B86" t="str">
            <v>Texas</v>
          </cell>
          <cell r="D86">
            <v>2458</v>
          </cell>
          <cell r="F86">
            <v>2284</v>
          </cell>
          <cell r="H86">
            <v>174</v>
          </cell>
          <cell r="J86">
            <v>2448</v>
          </cell>
          <cell r="L86">
            <v>2274</v>
          </cell>
          <cell r="N86">
            <v>174</v>
          </cell>
          <cell r="P86">
            <v>2338</v>
          </cell>
          <cell r="R86">
            <v>2164</v>
          </cell>
          <cell r="T86">
            <v>174</v>
          </cell>
        </row>
        <row r="88">
          <cell r="B88" t="str">
            <v>Mountain</v>
          </cell>
          <cell r="D88">
            <v>2443</v>
          </cell>
          <cell r="F88">
            <v>1948</v>
          </cell>
          <cell r="H88">
            <v>495</v>
          </cell>
          <cell r="J88">
            <v>2424</v>
          </cell>
          <cell r="L88">
            <v>1929</v>
          </cell>
          <cell r="N88">
            <v>495</v>
          </cell>
          <cell r="P88">
            <v>2300</v>
          </cell>
          <cell r="R88">
            <v>1805</v>
          </cell>
          <cell r="T88">
            <v>495</v>
          </cell>
        </row>
        <row r="89">
          <cell r="B89" t="str">
            <v>Arizona</v>
          </cell>
          <cell r="D89">
            <v>763</v>
          </cell>
          <cell r="F89">
            <v>557</v>
          </cell>
          <cell r="H89">
            <v>207</v>
          </cell>
          <cell r="J89">
            <v>758</v>
          </cell>
          <cell r="L89">
            <v>551</v>
          </cell>
          <cell r="N89">
            <v>207</v>
          </cell>
          <cell r="P89">
            <v>721</v>
          </cell>
          <cell r="R89">
            <v>515</v>
          </cell>
          <cell r="T89">
            <v>207</v>
          </cell>
        </row>
        <row r="90">
          <cell r="B90" t="str">
            <v>Colorado</v>
          </cell>
          <cell r="D90">
            <v>507</v>
          </cell>
          <cell r="F90">
            <v>370</v>
          </cell>
          <cell r="H90">
            <v>136</v>
          </cell>
          <cell r="J90">
            <v>500</v>
          </cell>
          <cell r="L90">
            <v>364</v>
          </cell>
          <cell r="N90">
            <v>136</v>
          </cell>
          <cell r="P90">
            <v>475</v>
          </cell>
          <cell r="R90">
            <v>339</v>
          </cell>
          <cell r="T90">
            <v>136</v>
          </cell>
        </row>
        <row r="91">
          <cell r="B91" t="str">
            <v>Idaho</v>
          </cell>
          <cell r="D91">
            <v>185</v>
          </cell>
          <cell r="F91">
            <v>167</v>
          </cell>
          <cell r="H91">
            <v>19</v>
          </cell>
          <cell r="J91">
            <v>185</v>
          </cell>
          <cell r="L91">
            <v>166</v>
          </cell>
          <cell r="N91">
            <v>19</v>
          </cell>
          <cell r="P91">
            <v>177</v>
          </cell>
          <cell r="R91">
            <v>158</v>
          </cell>
          <cell r="T91">
            <v>19</v>
          </cell>
        </row>
        <row r="92">
          <cell r="B92" t="str">
            <v>Montana</v>
          </cell>
          <cell r="D92">
            <v>145</v>
          </cell>
          <cell r="F92">
            <v>145</v>
          </cell>
          <cell r="H92">
            <v>1</v>
          </cell>
          <cell r="J92">
            <v>145</v>
          </cell>
          <cell r="L92">
            <v>144</v>
          </cell>
          <cell r="N92">
            <v>1</v>
          </cell>
          <cell r="P92">
            <v>139</v>
          </cell>
          <cell r="R92">
            <v>139</v>
          </cell>
          <cell r="T92">
            <v>1</v>
          </cell>
        </row>
        <row r="93">
          <cell r="B93" t="str">
            <v>Nevada</v>
          </cell>
          <cell r="D93">
            <v>287</v>
          </cell>
          <cell r="F93">
            <v>205</v>
          </cell>
          <cell r="H93">
            <v>83</v>
          </cell>
          <cell r="J93">
            <v>286</v>
          </cell>
          <cell r="L93">
            <v>204</v>
          </cell>
          <cell r="N93">
            <v>83</v>
          </cell>
          <cell r="P93">
            <v>267</v>
          </cell>
          <cell r="R93">
            <v>185</v>
          </cell>
          <cell r="T93">
            <v>83</v>
          </cell>
        </row>
        <row r="94">
          <cell r="B94" t="str">
            <v>New Mexico</v>
          </cell>
          <cell r="D94">
            <v>258</v>
          </cell>
          <cell r="F94">
            <v>216</v>
          </cell>
          <cell r="H94">
            <v>42</v>
          </cell>
          <cell r="J94">
            <v>254</v>
          </cell>
          <cell r="L94">
            <v>213</v>
          </cell>
          <cell r="N94">
            <v>42</v>
          </cell>
          <cell r="P94">
            <v>241</v>
          </cell>
          <cell r="R94">
            <v>200</v>
          </cell>
          <cell r="T94">
            <v>42</v>
          </cell>
        </row>
        <row r="95">
          <cell r="B95" t="str">
            <v>Utah</v>
          </cell>
          <cell r="D95">
            <v>228</v>
          </cell>
          <cell r="F95">
            <v>220</v>
          </cell>
          <cell r="H95">
            <v>8</v>
          </cell>
          <cell r="J95">
            <v>227</v>
          </cell>
          <cell r="L95">
            <v>219</v>
          </cell>
          <cell r="N95">
            <v>8</v>
          </cell>
          <cell r="P95">
            <v>213</v>
          </cell>
          <cell r="R95">
            <v>205</v>
          </cell>
          <cell r="T95">
            <v>8</v>
          </cell>
        </row>
        <row r="96">
          <cell r="B96" t="str">
            <v>Wyoming</v>
          </cell>
          <cell r="D96">
            <v>70</v>
          </cell>
          <cell r="F96">
            <v>68</v>
          </cell>
          <cell r="H96">
            <v>1</v>
          </cell>
          <cell r="J96">
            <v>69</v>
          </cell>
          <cell r="L96">
            <v>68</v>
          </cell>
          <cell r="N96">
            <v>1</v>
          </cell>
          <cell r="P96">
            <v>67</v>
          </cell>
          <cell r="R96">
            <v>65</v>
          </cell>
          <cell r="T96">
            <v>1</v>
          </cell>
        </row>
        <row r="98">
          <cell r="B98" t="str">
            <v>Pacific</v>
          </cell>
          <cell r="D98">
            <v>5674</v>
          </cell>
          <cell r="F98">
            <v>3987</v>
          </cell>
          <cell r="H98">
            <v>1687</v>
          </cell>
          <cell r="J98">
            <v>5536</v>
          </cell>
          <cell r="L98">
            <v>3852</v>
          </cell>
          <cell r="N98">
            <v>1684</v>
          </cell>
          <cell r="P98">
            <v>5340</v>
          </cell>
          <cell r="R98">
            <v>3653</v>
          </cell>
          <cell r="T98">
            <v>1687</v>
          </cell>
        </row>
        <row r="99">
          <cell r="B99" t="str">
            <v>Alaska</v>
          </cell>
          <cell r="D99">
            <v>50</v>
          </cell>
          <cell r="F99">
            <v>49</v>
          </cell>
          <cell r="H99" t="str">
            <v xml:space="preserve">              (3)</v>
          </cell>
          <cell r="J99">
            <v>49</v>
          </cell>
          <cell r="L99">
            <v>49</v>
          </cell>
          <cell r="N99" t="str">
            <v xml:space="preserve">              (3)</v>
          </cell>
          <cell r="P99">
            <v>46</v>
          </cell>
          <cell r="R99">
            <v>46</v>
          </cell>
          <cell r="T99" t="str">
            <v xml:space="preserve">              (3)</v>
          </cell>
        </row>
        <row r="100">
          <cell r="B100" t="str">
            <v>California</v>
          </cell>
          <cell r="D100">
            <v>4122</v>
          </cell>
          <cell r="F100">
            <v>2794</v>
          </cell>
          <cell r="H100">
            <v>1328</v>
          </cell>
          <cell r="J100">
            <v>3994</v>
          </cell>
          <cell r="L100">
            <v>2668</v>
          </cell>
          <cell r="N100">
            <v>1326</v>
          </cell>
          <cell r="P100">
            <v>3880</v>
          </cell>
          <cell r="R100">
            <v>2552</v>
          </cell>
          <cell r="T100">
            <v>1328</v>
          </cell>
        </row>
        <row r="101">
          <cell r="B101" t="str">
            <v>Hawaii</v>
          </cell>
          <cell r="D101">
            <v>178</v>
          </cell>
          <cell r="F101">
            <v>118</v>
          </cell>
          <cell r="H101">
            <v>59</v>
          </cell>
          <cell r="J101">
            <v>177</v>
          </cell>
          <cell r="L101">
            <v>117</v>
          </cell>
          <cell r="N101">
            <v>59</v>
          </cell>
          <cell r="P101">
            <v>165</v>
          </cell>
          <cell r="R101">
            <v>105</v>
          </cell>
          <cell r="T101">
            <v>59</v>
          </cell>
        </row>
        <row r="102">
          <cell r="B102" t="str">
            <v>Oregon</v>
          </cell>
          <cell r="D102">
            <v>527</v>
          </cell>
          <cell r="F102">
            <v>356</v>
          </cell>
          <cell r="H102">
            <v>171</v>
          </cell>
          <cell r="J102">
            <v>521</v>
          </cell>
          <cell r="L102">
            <v>350</v>
          </cell>
          <cell r="N102">
            <v>171</v>
          </cell>
          <cell r="P102">
            <v>499</v>
          </cell>
          <cell r="R102">
            <v>327</v>
          </cell>
          <cell r="T102">
            <v>171</v>
          </cell>
        </row>
        <row r="103">
          <cell r="B103" t="str">
            <v>Washington</v>
          </cell>
          <cell r="D103">
            <v>797</v>
          </cell>
          <cell r="F103">
            <v>670</v>
          </cell>
          <cell r="H103">
            <v>128</v>
          </cell>
          <cell r="J103">
            <v>794</v>
          </cell>
          <cell r="L103">
            <v>667</v>
          </cell>
          <cell r="N103">
            <v>128</v>
          </cell>
          <cell r="P103">
            <v>751</v>
          </cell>
          <cell r="R103">
            <v>623</v>
          </cell>
          <cell r="T103">
            <v>128</v>
          </cell>
        </row>
        <row r="105">
          <cell r="B105" t="str">
            <v>Outlying Areas 2</v>
          </cell>
          <cell r="D105">
            <v>945</v>
          </cell>
          <cell r="F105">
            <v>883</v>
          </cell>
          <cell r="H105">
            <v>62</v>
          </cell>
          <cell r="J105">
            <v>943</v>
          </cell>
          <cell r="L105">
            <v>881</v>
          </cell>
          <cell r="N105">
            <v>62</v>
          </cell>
          <cell r="P105">
            <v>530</v>
          </cell>
          <cell r="R105">
            <v>468</v>
          </cell>
          <cell r="T105">
            <v>62</v>
          </cell>
        </row>
        <row r="106">
          <cell r="B106" t="str">
            <v>1Includes the 50 States and outlying areas.</v>
          </cell>
        </row>
        <row r="107">
          <cell r="B107" t="str">
            <v>2Includes Puerto Rico, Guam, Virgin Islands, residence unknown, and all other outlying areas not shown separately.</v>
          </cell>
        </row>
        <row r="108">
          <cell r="B108" t="str">
            <v>3Less than 500 enrollees.</v>
          </cell>
        </row>
        <row r="110">
          <cell r="B110" t="str">
            <v>NOTE: Numbers may not add to total because of rounding.</v>
          </cell>
        </row>
        <row r="112">
          <cell r="B112" t="str">
            <v xml:space="preserve">SOURCE:  Centers for Medicare &amp; Medicaid Services, Office of Information Services: Data from the 100 percent Denominator File; data development </v>
          </cell>
        </row>
        <row r="113">
          <cell r="B113" t="str">
            <v>by the Office of Research, Development, and Information.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baseColWidth="10" defaultColWidth="9" defaultRowHeight="14"/>
  <cols>
    <col min="1" max="1" width="10.5" style="50" customWidth="1"/>
    <col min="2" max="2" width="51" style="51" customWidth="1"/>
    <col min="3" max="16384" width="9" style="50"/>
  </cols>
  <sheetData>
    <row r="1" spans="1:2" ht="15">
      <c r="A1" s="52"/>
      <c r="B1" s="56" t="s">
        <v>136</v>
      </c>
    </row>
    <row r="2" spans="1:2" ht="15">
      <c r="A2" s="50" t="s">
        <v>135</v>
      </c>
      <c r="B2" s="51" t="s">
        <v>203</v>
      </c>
    </row>
    <row r="3" spans="1:2">
      <c r="A3" s="52"/>
    </row>
    <row r="4" spans="1:2">
      <c r="A4" s="50" t="s">
        <v>187</v>
      </c>
    </row>
    <row r="5" spans="1:2">
      <c r="A5" s="5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2"/>
  <sheetViews>
    <sheetView tabSelected="1" zoomScaleNormal="100" workbookViewId="0">
      <pane xSplit="4" ySplit="12" topLeftCell="J13" activePane="bottomRight" state="frozen"/>
      <selection pane="topRight" activeCell="E1" sqref="E1"/>
      <selection pane="bottomLeft" activeCell="A12" sqref="A12"/>
      <selection pane="bottomRight" activeCell="B100" sqref="B100:M100"/>
    </sheetView>
  </sheetViews>
  <sheetFormatPr baseColWidth="10" defaultColWidth="9" defaultRowHeight="12"/>
  <cols>
    <col min="1" max="1" width="59" style="1" bestFit="1" customWidth="1"/>
    <col min="2" max="2" width="13.1640625" style="20" bestFit="1" customWidth="1"/>
    <col min="3" max="3" width="12.1640625" style="1" bestFit="1" customWidth="1"/>
    <col min="4" max="4" width="13.1640625" style="1" bestFit="1" customWidth="1"/>
    <col min="5" max="5" width="25.6640625" style="1" hidden="1" customWidth="1"/>
    <col min="6" max="6" width="17.5" style="1" hidden="1" customWidth="1"/>
    <col min="7" max="7" width="18.1640625" style="1" bestFit="1" customWidth="1"/>
    <col min="8" max="8" width="10.1640625" style="1" bestFit="1" customWidth="1"/>
    <col min="9" max="9" width="8.1640625" style="1" bestFit="1" customWidth="1"/>
    <col min="10" max="10" width="7.6640625" style="1" bestFit="1" customWidth="1"/>
    <col min="11" max="11" width="13.1640625" style="1" bestFit="1" customWidth="1"/>
    <col min="12" max="12" width="6" style="14" bestFit="1" customWidth="1"/>
    <col min="13" max="13" width="11.6640625" style="1" bestFit="1" customWidth="1"/>
    <col min="14" max="14" width="15.33203125" style="1" bestFit="1" customWidth="1"/>
    <col min="15" max="15" width="10" style="1" bestFit="1" customWidth="1"/>
    <col min="16" max="16" width="13.1640625" style="1" bestFit="1" customWidth="1"/>
    <col min="17" max="17" width="7" style="1" bestFit="1" customWidth="1"/>
    <col min="18" max="18" width="9" style="3"/>
    <col min="19" max="19" width="9.6640625" style="3" bestFit="1" customWidth="1"/>
    <col min="20" max="16384" width="9" style="3"/>
  </cols>
  <sheetData>
    <row r="1" spans="1:17" ht="42.75" customHeight="1" thickBot="1">
      <c r="A1" s="9" t="s">
        <v>223</v>
      </c>
      <c r="B1" s="10" t="s">
        <v>103</v>
      </c>
      <c r="C1" s="11" t="s">
        <v>104</v>
      </c>
      <c r="D1" s="11" t="s">
        <v>227</v>
      </c>
      <c r="E1" s="13"/>
      <c r="G1" s="12" t="s">
        <v>105</v>
      </c>
      <c r="K1" s="14"/>
      <c r="L1" s="1"/>
      <c r="P1" s="3"/>
      <c r="Q1" s="3"/>
    </row>
    <row r="2" spans="1:17" ht="14">
      <c r="A2" s="15" t="s">
        <v>106</v>
      </c>
      <c r="B2" s="58">
        <v>40701863</v>
      </c>
      <c r="C2" s="59">
        <v>3273248</v>
      </c>
      <c r="D2" s="85">
        <f>D6/0.6602</f>
        <v>15713849.541654047</v>
      </c>
      <c r="E2" s="16"/>
      <c r="F2" s="83"/>
      <c r="G2" s="60">
        <f>SUM(B2:F2)</f>
        <v>59688960.54165405</v>
      </c>
      <c r="H2" s="83"/>
      <c r="K2" s="14"/>
      <c r="L2" s="1"/>
      <c r="P2" s="3"/>
      <c r="Q2" s="3"/>
    </row>
    <row r="3" spans="1:17" ht="14">
      <c r="A3" s="17" t="s">
        <v>219</v>
      </c>
      <c r="B3" s="64">
        <f>B2*0.3398</f>
        <v>13830493.0474</v>
      </c>
      <c r="C3" s="66">
        <v>0</v>
      </c>
      <c r="D3" s="2"/>
      <c r="E3" s="18"/>
      <c r="G3" s="65">
        <f>SUM(B3:F3)</f>
        <v>13830493.0474</v>
      </c>
      <c r="H3" s="88"/>
      <c r="K3" s="14"/>
      <c r="L3" s="1"/>
      <c r="P3" s="3"/>
      <c r="Q3" s="3"/>
    </row>
    <row r="4" spans="1:17" ht="14">
      <c r="A4" s="17" t="s">
        <v>220</v>
      </c>
      <c r="B4" s="66">
        <v>0</v>
      </c>
      <c r="C4" s="64">
        <f>(P91+P92+P93+P94)*0.3398</f>
        <v>1112249.6703999999</v>
      </c>
      <c r="D4" s="2"/>
      <c r="E4" s="18"/>
      <c r="G4" s="65">
        <f>SUM(B4:F4)</f>
        <v>1112249.6703999999</v>
      </c>
      <c r="H4" s="83"/>
      <c r="K4" s="14"/>
      <c r="L4" s="1"/>
      <c r="P4" s="3"/>
      <c r="Q4" s="3"/>
    </row>
    <row r="5" spans="1:17" ht="14">
      <c r="A5" s="17" t="s">
        <v>226</v>
      </c>
      <c r="B5" s="84"/>
      <c r="C5" s="84"/>
      <c r="D5" s="86">
        <f>D2*0.3398</f>
        <v>5339566.0742540453</v>
      </c>
      <c r="E5" s="18"/>
      <c r="G5" s="65">
        <f>SUM(B5:F5)</f>
        <v>5339566.0742540453</v>
      </c>
      <c r="K5" s="14"/>
      <c r="L5" s="1"/>
      <c r="P5" s="3"/>
      <c r="Q5" s="3"/>
    </row>
    <row r="6" spans="1:17" ht="15" thickBot="1">
      <c r="A6" s="19" t="s">
        <v>221</v>
      </c>
      <c r="B6" s="67">
        <f>B2*0.6602</f>
        <v>26871369.952599999</v>
      </c>
      <c r="C6" s="67">
        <f>C2*0.6602</f>
        <v>2160998.3295999998</v>
      </c>
      <c r="D6" s="67">
        <f>39100000-B6-1854346.58</f>
        <v>10374283.467400001</v>
      </c>
      <c r="E6" s="16"/>
      <c r="G6" s="68">
        <f>SUM(B6:D6)</f>
        <v>39406651.749600001</v>
      </c>
      <c r="H6" s="87"/>
      <c r="K6" s="14"/>
      <c r="L6" s="1"/>
      <c r="P6" s="3"/>
      <c r="Q6" s="3"/>
    </row>
    <row r="7" spans="1:17">
      <c r="D7" s="21"/>
      <c r="E7" s="21"/>
    </row>
    <row r="8" spans="1:17" s="6" customFormat="1" ht="14">
      <c r="A8" s="22" t="s">
        <v>107</v>
      </c>
      <c r="B8" s="23">
        <f>B23+B44+B84</f>
        <v>9432</v>
      </c>
      <c r="C8" s="4"/>
      <c r="D8" s="4"/>
      <c r="E8" s="4"/>
      <c r="F8" s="4"/>
      <c r="G8" s="4"/>
      <c r="H8" s="4"/>
      <c r="I8" s="4"/>
      <c r="J8" s="4"/>
      <c r="K8" s="4"/>
      <c r="L8" s="24"/>
      <c r="M8" s="4"/>
      <c r="N8" s="4"/>
      <c r="O8" s="4"/>
      <c r="P8" s="4"/>
      <c r="Q8" s="4"/>
    </row>
    <row r="9" spans="1:17" s="6" customFormat="1" ht="14">
      <c r="A9" s="22" t="s">
        <v>108</v>
      </c>
      <c r="B9" s="23">
        <f>H23+H44+H84</f>
        <v>410022</v>
      </c>
      <c r="C9" s="4"/>
      <c r="D9" s="80"/>
      <c r="E9" s="4"/>
      <c r="F9" s="4"/>
      <c r="G9" s="4"/>
      <c r="H9" s="4"/>
      <c r="I9" s="4"/>
      <c r="J9" s="4"/>
      <c r="K9" s="4"/>
      <c r="L9" s="24"/>
      <c r="M9" s="4"/>
      <c r="N9" s="4"/>
      <c r="O9" s="4"/>
      <c r="P9" s="4"/>
      <c r="Q9" s="4"/>
    </row>
    <row r="10" spans="1:17" s="6" customFormat="1" ht="14">
      <c r="A10" s="22" t="s">
        <v>109</v>
      </c>
      <c r="B10" s="23">
        <f>H44+H84</f>
        <v>114999</v>
      </c>
      <c r="C10" s="4"/>
      <c r="D10" s="4"/>
      <c r="E10" s="4"/>
      <c r="F10" s="4"/>
      <c r="G10" s="4"/>
      <c r="H10" s="4"/>
      <c r="I10" s="4"/>
      <c r="J10" s="4"/>
      <c r="K10" s="4"/>
      <c r="L10" s="24"/>
      <c r="M10" s="4"/>
      <c r="N10" s="4"/>
      <c r="O10" s="4"/>
      <c r="P10" s="4"/>
      <c r="Q10" s="4"/>
    </row>
    <row r="11" spans="1:17" s="6" customFormat="1" ht="14">
      <c r="A11" s="4"/>
      <c r="B11" s="25"/>
      <c r="C11" s="4"/>
      <c r="D11" s="4"/>
      <c r="E11" s="4"/>
      <c r="F11" s="4"/>
      <c r="G11" s="4"/>
      <c r="H11" s="4"/>
      <c r="I11" s="4"/>
      <c r="J11" s="4"/>
      <c r="K11" s="4"/>
      <c r="L11" s="24"/>
      <c r="M11" s="4"/>
      <c r="N11" s="4"/>
      <c r="O11" s="4"/>
      <c r="P11" s="4"/>
      <c r="Q11" s="4"/>
    </row>
    <row r="12" spans="1:17" s="33" customFormat="1" ht="135">
      <c r="A12" s="26" t="s">
        <v>0</v>
      </c>
      <c r="B12" s="27" t="s">
        <v>110</v>
      </c>
      <c r="C12" s="28" t="s">
        <v>111</v>
      </c>
      <c r="D12" s="26" t="s">
        <v>112</v>
      </c>
      <c r="E12" s="26" t="s">
        <v>1</v>
      </c>
      <c r="F12" s="26" t="s">
        <v>1</v>
      </c>
      <c r="G12" s="26" t="s">
        <v>2</v>
      </c>
      <c r="H12" s="29" t="s">
        <v>113</v>
      </c>
      <c r="I12" s="30" t="s">
        <v>114</v>
      </c>
      <c r="J12" s="31" t="s">
        <v>115</v>
      </c>
      <c r="K12" s="30" t="s">
        <v>116</v>
      </c>
      <c r="L12" s="32" t="s">
        <v>100</v>
      </c>
      <c r="M12" s="27" t="s">
        <v>117</v>
      </c>
      <c r="N12" s="28" t="s">
        <v>118</v>
      </c>
      <c r="O12" s="28" t="s">
        <v>119</v>
      </c>
      <c r="P12" s="27" t="s">
        <v>120</v>
      </c>
      <c r="Q12" s="27" t="s">
        <v>121</v>
      </c>
    </row>
    <row r="13" spans="1:17" s="39" customFormat="1" ht="14">
      <c r="A13" s="8" t="s">
        <v>122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6"/>
      <c r="M13" s="35"/>
      <c r="N13" s="37"/>
      <c r="O13" s="35"/>
      <c r="P13" s="5"/>
      <c r="Q13" s="38"/>
    </row>
    <row r="14" spans="1:17" s="6" customFormat="1" ht="14">
      <c r="A14" s="61" t="s">
        <v>11</v>
      </c>
      <c r="B14" s="77">
        <v>620</v>
      </c>
      <c r="C14" s="77">
        <v>2</v>
      </c>
      <c r="D14" s="61" t="s">
        <v>101</v>
      </c>
      <c r="E14" s="77"/>
      <c r="F14" s="77"/>
      <c r="G14" s="77" t="s">
        <v>213</v>
      </c>
      <c r="H14" s="74">
        <v>42899</v>
      </c>
      <c r="I14" s="74">
        <v>177747</v>
      </c>
      <c r="J14" s="76">
        <v>0.34700445014543141</v>
      </c>
      <c r="K14" s="73">
        <v>1059443260</v>
      </c>
      <c r="L14" s="75">
        <v>0.19422741602955132</v>
      </c>
      <c r="M14" s="73">
        <v>54396464.422051989</v>
      </c>
      <c r="N14" s="79">
        <f t="shared" ref="N14:N22" si="0">L14*K14</f>
        <v>205772926.81972411</v>
      </c>
      <c r="O14" s="70">
        <f t="shared" ref="O14:O22" si="1">N14/$N$23</f>
        <v>0.14215720848514574</v>
      </c>
      <c r="P14" s="71">
        <f t="shared" ref="P14:P22" si="2">ROUND(O14*($B$26+$B$27),0)</f>
        <v>3760941</v>
      </c>
      <c r="Q14" s="63">
        <f t="shared" ref="Q14:Q22" si="3">+IF(P14&gt;M14,1,0)</f>
        <v>0</v>
      </c>
    </row>
    <row r="15" spans="1:17" s="6" customFormat="1" ht="14">
      <c r="A15" s="61" t="s">
        <v>12</v>
      </c>
      <c r="B15" s="77">
        <v>895</v>
      </c>
      <c r="C15" s="77">
        <v>2</v>
      </c>
      <c r="D15" s="61" t="s">
        <v>45</v>
      </c>
      <c r="E15" s="77"/>
      <c r="F15" s="77"/>
      <c r="G15" s="77" t="s">
        <v>222</v>
      </c>
      <c r="H15" s="74">
        <v>62452</v>
      </c>
      <c r="I15" s="74">
        <v>194772</v>
      </c>
      <c r="J15" s="76">
        <v>0.40272215718891835</v>
      </c>
      <c r="K15" s="73">
        <v>1047207013.15</v>
      </c>
      <c r="L15" s="75">
        <v>0.21876518208445508</v>
      </c>
      <c r="M15" s="73">
        <v>71457309.990247428</v>
      </c>
      <c r="N15" s="79">
        <f t="shared" si="0"/>
        <v>229092432.91187811</v>
      </c>
      <c r="O15" s="70">
        <f t="shared" si="1"/>
        <v>0.15826737390169365</v>
      </c>
      <c r="P15" s="71">
        <f t="shared" si="2"/>
        <v>4187155</v>
      </c>
      <c r="Q15" s="63">
        <f t="shared" si="3"/>
        <v>0</v>
      </c>
    </row>
    <row r="16" spans="1:17" s="6" customFormat="1" ht="14">
      <c r="A16" s="61" t="s">
        <v>17</v>
      </c>
      <c r="B16" s="77">
        <v>334</v>
      </c>
      <c r="C16" s="77">
        <v>2</v>
      </c>
      <c r="D16" s="61" t="s">
        <v>51</v>
      </c>
      <c r="E16" s="77"/>
      <c r="F16" s="77"/>
      <c r="G16" s="77" t="s">
        <v>153</v>
      </c>
      <c r="H16" s="74">
        <v>12390</v>
      </c>
      <c r="I16" s="74">
        <v>69765</v>
      </c>
      <c r="J16" s="76">
        <v>0.29232423134809721</v>
      </c>
      <c r="K16" s="73">
        <v>463468613</v>
      </c>
      <c r="L16" s="75">
        <v>0.24975991621130145</v>
      </c>
      <c r="M16" s="73">
        <v>54843625.335492156</v>
      </c>
      <c r="N16" s="79">
        <f t="shared" si="0"/>
        <v>115755881.94944809</v>
      </c>
      <c r="O16" s="70">
        <f t="shared" si="1"/>
        <v>7.9969378372530819E-2</v>
      </c>
      <c r="P16" s="71">
        <f t="shared" si="2"/>
        <v>2115687</v>
      </c>
      <c r="Q16" s="63">
        <f t="shared" si="3"/>
        <v>0</v>
      </c>
    </row>
    <row r="17" spans="1:17" s="6" customFormat="1" ht="14">
      <c r="A17" s="61" t="s">
        <v>22</v>
      </c>
      <c r="B17" s="77">
        <v>349</v>
      </c>
      <c r="C17" s="77">
        <v>2</v>
      </c>
      <c r="D17" s="61" t="s">
        <v>57</v>
      </c>
      <c r="E17" s="77"/>
      <c r="F17" s="77"/>
      <c r="G17" s="77" t="s">
        <v>160</v>
      </c>
      <c r="H17" s="74">
        <v>18774</v>
      </c>
      <c r="I17" s="74">
        <v>86970</v>
      </c>
      <c r="J17" s="76">
        <v>0.28708750143727724</v>
      </c>
      <c r="K17" s="73">
        <v>372951175</v>
      </c>
      <c r="L17" s="75">
        <v>0.24866368836837965</v>
      </c>
      <c r="M17" s="73">
        <v>18473292.162223976</v>
      </c>
      <c r="N17" s="79">
        <f t="shared" si="0"/>
        <v>92739414.756821021</v>
      </c>
      <c r="O17" s="70">
        <f t="shared" si="1"/>
        <v>6.4068565880514614E-2</v>
      </c>
      <c r="P17" s="71">
        <f t="shared" si="2"/>
        <v>1695011</v>
      </c>
      <c r="Q17" s="63">
        <f t="shared" si="3"/>
        <v>0</v>
      </c>
    </row>
    <row r="18" spans="1:17" s="6" customFormat="1" ht="14">
      <c r="A18" s="61" t="s">
        <v>25</v>
      </c>
      <c r="B18" s="77">
        <v>387</v>
      </c>
      <c r="C18" s="77">
        <v>2</v>
      </c>
      <c r="D18" s="61" t="s">
        <v>61</v>
      </c>
      <c r="E18" s="77"/>
      <c r="F18" s="77"/>
      <c r="G18" s="77" t="s">
        <v>172</v>
      </c>
      <c r="H18" s="74">
        <v>14485</v>
      </c>
      <c r="I18" s="74">
        <v>76632</v>
      </c>
      <c r="J18" s="76">
        <v>0.25982618227372378</v>
      </c>
      <c r="K18" s="73">
        <v>498996761</v>
      </c>
      <c r="L18" s="75">
        <v>0.2263272462902183</v>
      </c>
      <c r="M18" s="73">
        <v>39653477.780025147</v>
      </c>
      <c r="N18" s="79">
        <f t="shared" si="0"/>
        <v>112936562.8248682</v>
      </c>
      <c r="O18" s="70">
        <f t="shared" si="1"/>
        <v>7.8021665703165974E-2</v>
      </c>
      <c r="P18" s="71">
        <f t="shared" si="2"/>
        <v>2064158</v>
      </c>
      <c r="Q18" s="63">
        <f t="shared" si="3"/>
        <v>0</v>
      </c>
    </row>
    <row r="19" spans="1:17" s="6" customFormat="1" ht="14">
      <c r="A19" s="61" t="s">
        <v>27</v>
      </c>
      <c r="B19" s="77">
        <v>1088</v>
      </c>
      <c r="C19" s="77">
        <v>2</v>
      </c>
      <c r="D19" s="61" t="s">
        <v>64</v>
      </c>
      <c r="E19" s="77"/>
      <c r="F19" s="77"/>
      <c r="G19" s="77" t="s">
        <v>205</v>
      </c>
      <c r="H19" s="74">
        <v>49182</v>
      </c>
      <c r="I19" s="74">
        <v>241939</v>
      </c>
      <c r="J19" s="76">
        <v>0.29480984876353128</v>
      </c>
      <c r="K19" s="73">
        <v>954221565</v>
      </c>
      <c r="L19" s="75">
        <v>0.25580942045365163</v>
      </c>
      <c r="M19" s="73">
        <v>49656554.90272478</v>
      </c>
      <c r="N19" s="79">
        <f t="shared" si="0"/>
        <v>244098865.52702647</v>
      </c>
      <c r="O19" s="70">
        <f t="shared" si="1"/>
        <v>0.16863449363343017</v>
      </c>
      <c r="P19" s="71">
        <f t="shared" si="2"/>
        <v>4461430</v>
      </c>
      <c r="Q19" s="63">
        <f t="shared" si="3"/>
        <v>0</v>
      </c>
    </row>
    <row r="20" spans="1:17" s="6" customFormat="1" ht="14">
      <c r="A20" s="61" t="s">
        <v>191</v>
      </c>
      <c r="B20" s="77">
        <v>320</v>
      </c>
      <c r="C20" s="77">
        <v>2</v>
      </c>
      <c r="D20" s="61" t="s">
        <v>148</v>
      </c>
      <c r="E20" s="77"/>
      <c r="F20" s="77"/>
      <c r="G20" s="77" t="s">
        <v>206</v>
      </c>
      <c r="H20" s="74">
        <v>7391</v>
      </c>
      <c r="I20" s="74">
        <v>44625</v>
      </c>
      <c r="J20" s="76">
        <v>0.37120448179271709</v>
      </c>
      <c r="K20" s="73">
        <v>209519889</v>
      </c>
      <c r="L20" s="75">
        <v>0.35586381120803956</v>
      </c>
      <c r="M20" s="73">
        <v>35611491.861771733</v>
      </c>
      <c r="N20" s="79">
        <f t="shared" si="0"/>
        <v>74560546.223425403</v>
      </c>
      <c r="O20" s="70">
        <f t="shared" si="1"/>
        <v>5.1509784489462036E-2</v>
      </c>
      <c r="P20" s="71">
        <f t="shared" si="2"/>
        <v>1362754</v>
      </c>
      <c r="Q20" s="63">
        <f t="shared" si="3"/>
        <v>0</v>
      </c>
    </row>
    <row r="21" spans="1:17" s="6" customFormat="1" ht="14">
      <c r="A21" s="61" t="s">
        <v>87</v>
      </c>
      <c r="B21" s="77">
        <v>773</v>
      </c>
      <c r="C21" s="77">
        <v>2</v>
      </c>
      <c r="D21" s="61" t="s">
        <v>66</v>
      </c>
      <c r="E21" s="77"/>
      <c r="F21" s="77"/>
      <c r="G21" s="77" t="s">
        <v>170</v>
      </c>
      <c r="H21" s="74">
        <v>65904</v>
      </c>
      <c r="I21" s="74">
        <v>163477</v>
      </c>
      <c r="J21" s="76">
        <v>0.49156762113324809</v>
      </c>
      <c r="K21" s="73">
        <v>875312406.43000019</v>
      </c>
      <c r="L21" s="75">
        <v>0.23516103754849232</v>
      </c>
      <c r="M21" s="73">
        <v>62129585.302500837</v>
      </c>
      <c r="N21" s="79">
        <f t="shared" si="0"/>
        <v>205839373.67514646</v>
      </c>
      <c r="O21" s="70">
        <f t="shared" si="1"/>
        <v>0.14220311296648566</v>
      </c>
      <c r="P21" s="71">
        <f t="shared" si="2"/>
        <v>3762155</v>
      </c>
      <c r="Q21" s="63">
        <f t="shared" si="3"/>
        <v>0</v>
      </c>
    </row>
    <row r="22" spans="1:17" s="6" customFormat="1" ht="14">
      <c r="A22" s="61" t="s">
        <v>29</v>
      </c>
      <c r="B22" s="77">
        <v>677</v>
      </c>
      <c r="C22" s="77">
        <v>2</v>
      </c>
      <c r="D22" s="61" t="s">
        <v>67</v>
      </c>
      <c r="E22" s="77"/>
      <c r="F22" s="77"/>
      <c r="G22" s="77" t="s">
        <v>208</v>
      </c>
      <c r="H22" s="74">
        <v>21546</v>
      </c>
      <c r="I22" s="74">
        <v>154859</v>
      </c>
      <c r="J22" s="76">
        <v>0.23999896680205865</v>
      </c>
      <c r="K22" s="73">
        <v>565232021</v>
      </c>
      <c r="L22" s="75">
        <v>0.29493477819334246</v>
      </c>
      <c r="M22" s="73">
        <v>42689849.477682605</v>
      </c>
      <c r="N22" s="79">
        <f t="shared" si="0"/>
        <v>166706580.74140969</v>
      </c>
      <c r="O22" s="70">
        <f t="shared" si="1"/>
        <v>0.11516841656757133</v>
      </c>
      <c r="P22" s="71">
        <f t="shared" si="2"/>
        <v>3046920</v>
      </c>
      <c r="Q22" s="63">
        <f t="shared" si="3"/>
        <v>0</v>
      </c>
    </row>
    <row r="23" spans="1:17" s="43" customFormat="1" ht="14">
      <c r="A23" s="22" t="s">
        <v>123</v>
      </c>
      <c r="B23" s="23">
        <f>SUM(B14:B22)</f>
        <v>5443</v>
      </c>
      <c r="C23" s="7"/>
      <c r="D23" s="7"/>
      <c r="E23" s="7"/>
      <c r="F23" s="7"/>
      <c r="G23" s="7"/>
      <c r="H23" s="23">
        <f>SUM(H14:H22)</f>
        <v>295023</v>
      </c>
      <c r="I23" s="23"/>
      <c r="J23" s="7"/>
      <c r="K23" s="23"/>
      <c r="L23" s="40"/>
      <c r="M23" s="23"/>
      <c r="N23" s="41">
        <f>SUM(N14:N22)</f>
        <v>1447502585.4297476</v>
      </c>
      <c r="O23" s="42">
        <f>SUM(O14:O22)</f>
        <v>1</v>
      </c>
      <c r="P23" s="54">
        <f>SUM(P14:P22)</f>
        <v>26456211</v>
      </c>
      <c r="Q23" s="7"/>
    </row>
    <row r="24" spans="1:17" s="6" customFormat="1" ht="14">
      <c r="A24" s="22" t="s">
        <v>124</v>
      </c>
      <c r="B24" s="42">
        <f>IF(H23/B9&gt;65%,65%,H23/B9)</f>
        <v>0.65</v>
      </c>
      <c r="C24" s="4"/>
      <c r="D24" s="4"/>
      <c r="E24" s="4"/>
      <c r="F24" s="4"/>
      <c r="G24" s="4"/>
      <c r="H24" s="4"/>
      <c r="I24" s="4"/>
      <c r="J24" s="4"/>
      <c r="K24" s="4"/>
      <c r="L24" s="24"/>
      <c r="M24" s="4"/>
      <c r="N24" s="4"/>
      <c r="O24" s="4"/>
      <c r="P24" s="4"/>
      <c r="Q24" s="4"/>
    </row>
    <row r="25" spans="1:17" s="6" customFormat="1" ht="14">
      <c r="A25" s="22" t="s">
        <v>125</v>
      </c>
      <c r="B25" s="23">
        <f>COUNT(B14:B22)</f>
        <v>9</v>
      </c>
      <c r="C25" s="4"/>
      <c r="D25" s="4"/>
      <c r="E25" s="4"/>
      <c r="F25" s="4"/>
      <c r="G25" s="4"/>
      <c r="H25" s="4"/>
      <c r="I25" s="4"/>
      <c r="J25" s="4"/>
      <c r="K25" s="4"/>
      <c r="L25" s="24"/>
      <c r="M25" s="4"/>
      <c r="N25" s="4"/>
      <c r="O25" s="4"/>
      <c r="P25" s="46" t="s">
        <v>137</v>
      </c>
      <c r="Q25" s="4"/>
    </row>
    <row r="26" spans="1:17" s="6" customFormat="1" ht="14">
      <c r="A26" s="22" t="s">
        <v>126</v>
      </c>
      <c r="B26" s="78">
        <f>ROUND(B24*B2,0)</f>
        <v>26456211</v>
      </c>
      <c r="C26" s="4"/>
      <c r="D26" s="4"/>
      <c r="E26" s="4"/>
      <c r="F26" s="4"/>
      <c r="G26" s="4"/>
      <c r="H26" s="4"/>
      <c r="I26" s="4"/>
      <c r="J26" s="4"/>
      <c r="K26" s="4"/>
      <c r="L26" s="24"/>
      <c r="M26" s="72"/>
      <c r="N26" s="4"/>
      <c r="O26" s="4"/>
      <c r="P26" s="4"/>
      <c r="Q26" s="4"/>
    </row>
    <row r="27" spans="1:17" s="6" customFormat="1" ht="14">
      <c r="A27" s="22" t="s">
        <v>127</v>
      </c>
      <c r="B27" s="82">
        <v>-0.5</v>
      </c>
      <c r="C27" s="4"/>
      <c r="D27" s="4"/>
      <c r="E27" s="4"/>
      <c r="F27" s="4"/>
      <c r="G27" s="4"/>
      <c r="H27" s="4"/>
      <c r="I27" s="4"/>
      <c r="J27" s="4"/>
      <c r="K27" s="4"/>
      <c r="L27" s="24"/>
      <c r="M27" s="4"/>
      <c r="N27" s="4"/>
      <c r="O27" s="4"/>
      <c r="P27" s="4"/>
      <c r="Q27" s="4"/>
    </row>
    <row r="28" spans="1:17" s="6" customFormat="1" ht="14">
      <c r="A28" s="4"/>
      <c r="B28" s="25"/>
      <c r="C28" s="4"/>
      <c r="D28" s="4"/>
      <c r="E28" s="4"/>
      <c r="F28" s="4"/>
      <c r="G28" s="4"/>
      <c r="H28" s="4"/>
      <c r="I28" s="4"/>
      <c r="J28" s="4"/>
      <c r="K28" s="4"/>
      <c r="L28" s="24"/>
      <c r="M28" s="4"/>
      <c r="N28" s="4"/>
      <c r="O28" s="4"/>
      <c r="P28" s="4"/>
      <c r="Q28" s="4"/>
    </row>
    <row r="29" spans="1:17" s="39" customFormat="1" ht="14">
      <c r="A29" s="8" t="s">
        <v>128</v>
      </c>
      <c r="B29" s="44"/>
      <c r="C29" s="5"/>
      <c r="D29" s="5"/>
      <c r="E29" s="5"/>
      <c r="F29" s="5"/>
      <c r="G29" s="5"/>
      <c r="H29" s="5"/>
      <c r="I29" s="5"/>
      <c r="J29" s="5"/>
      <c r="K29" s="5"/>
      <c r="L29" s="45"/>
      <c r="M29" s="5"/>
      <c r="N29" s="5"/>
      <c r="O29" s="5"/>
      <c r="P29" s="5"/>
      <c r="Q29" s="5"/>
    </row>
    <row r="30" spans="1:17" s="6" customFormat="1" ht="14">
      <c r="A30" s="61" t="s">
        <v>82</v>
      </c>
      <c r="B30" s="77">
        <v>180</v>
      </c>
      <c r="C30" s="77">
        <v>2</v>
      </c>
      <c r="D30" s="61" t="s">
        <v>78</v>
      </c>
      <c r="E30" s="77"/>
      <c r="F30" s="77"/>
      <c r="G30" s="77" t="s">
        <v>201</v>
      </c>
      <c r="H30" s="74">
        <v>7336</v>
      </c>
      <c r="I30" s="74">
        <v>46337</v>
      </c>
      <c r="J30" s="76">
        <v>0.2381897835423096</v>
      </c>
      <c r="K30" s="73">
        <v>181318792</v>
      </c>
      <c r="L30" s="75">
        <v>0.20155729610698397</v>
      </c>
      <c r="M30" s="73">
        <v>7704566.9467165768</v>
      </c>
      <c r="N30" s="62">
        <f t="shared" ref="N30:N43" si="4">L30*K30</f>
        <v>36546125.448904634</v>
      </c>
      <c r="O30" s="70">
        <f t="shared" ref="O30:O43" si="5">N30/$N$44</f>
        <v>6.1943684291527926E-2</v>
      </c>
      <c r="P30" s="71">
        <f t="shared" ref="P30:P43" si="6">ROUND(O30*($B$47+$B$48),0)</f>
        <v>550801</v>
      </c>
      <c r="Q30" s="63">
        <f t="shared" ref="Q30:Q43" si="7">+IF(P30&gt;M30,1,0)</f>
        <v>0</v>
      </c>
    </row>
    <row r="31" spans="1:17" s="6" customFormat="1" ht="14">
      <c r="A31" s="61" t="s">
        <v>138</v>
      </c>
      <c r="B31" s="77">
        <v>148</v>
      </c>
      <c r="C31" s="77">
        <v>2</v>
      </c>
      <c r="D31" s="61" t="s">
        <v>97</v>
      </c>
      <c r="E31" s="77"/>
      <c r="F31" s="77"/>
      <c r="G31" s="77" t="s">
        <v>209</v>
      </c>
      <c r="H31" s="74">
        <v>5058</v>
      </c>
      <c r="I31" s="74">
        <v>18415</v>
      </c>
      <c r="J31" s="76">
        <v>0.48634265544393157</v>
      </c>
      <c r="K31" s="73">
        <v>452083427</v>
      </c>
      <c r="L31" s="75">
        <v>8.0303254328057599E-2</v>
      </c>
      <c r="M31" s="73">
        <v>6688816.9635768719</v>
      </c>
      <c r="N31" s="62">
        <f t="shared" si="4"/>
        <v>36303770.415880859</v>
      </c>
      <c r="O31" s="70">
        <f t="shared" si="5"/>
        <v>6.1532905762540592E-2</v>
      </c>
      <c r="P31" s="71">
        <f t="shared" si="6"/>
        <v>547148</v>
      </c>
      <c r="Q31" s="63">
        <f t="shared" si="7"/>
        <v>0</v>
      </c>
    </row>
    <row r="32" spans="1:17" s="6" customFormat="1" ht="14">
      <c r="A32" s="81" t="s">
        <v>139</v>
      </c>
      <c r="B32" s="77">
        <v>265</v>
      </c>
      <c r="C32" s="77">
        <v>2</v>
      </c>
      <c r="D32" s="61" t="s">
        <v>38</v>
      </c>
      <c r="E32" s="77"/>
      <c r="F32" s="77"/>
      <c r="G32" s="77" t="s">
        <v>224</v>
      </c>
      <c r="H32" s="74">
        <v>9328</v>
      </c>
      <c r="I32" s="74">
        <v>46118</v>
      </c>
      <c r="J32" s="76">
        <v>0.30634459430157424</v>
      </c>
      <c r="K32" s="73">
        <v>181520360</v>
      </c>
      <c r="L32" s="75">
        <v>0.26847876511684982</v>
      </c>
      <c r="M32" s="73">
        <v>6375553.8376929574</v>
      </c>
      <c r="N32" s="62">
        <f t="shared" ref="N32" si="8">L32*K32</f>
        <v>48734362.096366018</v>
      </c>
      <c r="O32" s="70">
        <f t="shared" ref="O32" si="9">N32/$N$44</f>
        <v>8.2602078955452754E-2</v>
      </c>
      <c r="P32" s="71">
        <f t="shared" ref="P32" si="10">ROUND(O32*($B$47+$B$48),0)</f>
        <v>734495</v>
      </c>
      <c r="Q32" s="63">
        <f t="shared" ref="Q32" si="11">+IF(P32&gt;M32,1,0)</f>
        <v>0</v>
      </c>
    </row>
    <row r="33" spans="1:17" s="6" customFormat="1" ht="14">
      <c r="A33" s="61" t="s">
        <v>75</v>
      </c>
      <c r="B33" s="77">
        <v>110</v>
      </c>
      <c r="C33" s="77">
        <v>2</v>
      </c>
      <c r="D33" s="61" t="s">
        <v>40</v>
      </c>
      <c r="E33" s="77"/>
      <c r="F33" s="77"/>
      <c r="G33" s="77" t="s">
        <v>167</v>
      </c>
      <c r="H33" s="74">
        <v>2345</v>
      </c>
      <c r="I33" s="74">
        <v>18674</v>
      </c>
      <c r="J33" s="76">
        <v>0.27573096283602871</v>
      </c>
      <c r="K33" s="73">
        <v>105956596</v>
      </c>
      <c r="L33" s="75">
        <v>0.32761226446440417</v>
      </c>
      <c r="M33" s="73">
        <v>13580367.995341174</v>
      </c>
      <c r="N33" s="62">
        <f t="shared" si="4"/>
        <v>34712680.350500032</v>
      </c>
      <c r="O33" s="70">
        <f t="shared" si="5"/>
        <v>5.8836095102621777E-2</v>
      </c>
      <c r="P33" s="71">
        <f t="shared" si="6"/>
        <v>523169</v>
      </c>
      <c r="Q33" s="63">
        <f t="shared" si="7"/>
        <v>0</v>
      </c>
    </row>
    <row r="34" spans="1:17" s="6" customFormat="1" ht="14">
      <c r="A34" s="61" t="s">
        <v>13</v>
      </c>
      <c r="B34" s="77">
        <v>183</v>
      </c>
      <c r="C34" s="77">
        <v>2</v>
      </c>
      <c r="D34" s="61" t="s">
        <v>47</v>
      </c>
      <c r="E34" s="77"/>
      <c r="F34" s="77"/>
      <c r="G34" s="77" t="s">
        <v>155</v>
      </c>
      <c r="H34" s="74">
        <v>13221</v>
      </c>
      <c r="I34" s="74">
        <v>25152</v>
      </c>
      <c r="J34" s="76">
        <v>0.59581743002544529</v>
      </c>
      <c r="K34" s="73">
        <v>110575457</v>
      </c>
      <c r="L34" s="75">
        <v>0.22062259641120885</v>
      </c>
      <c r="M34" s="73">
        <v>4951880.7650888273</v>
      </c>
      <c r="N34" s="62">
        <f t="shared" si="4"/>
        <v>24395444.422695979</v>
      </c>
      <c r="O34" s="70">
        <f t="shared" si="5"/>
        <v>4.134894435208282E-2</v>
      </c>
      <c r="P34" s="71">
        <f t="shared" si="6"/>
        <v>367673</v>
      </c>
      <c r="Q34" s="63">
        <f t="shared" si="7"/>
        <v>0</v>
      </c>
    </row>
    <row r="35" spans="1:17" s="6" customFormat="1" ht="14">
      <c r="A35" s="61" t="s">
        <v>142</v>
      </c>
      <c r="B35" s="77">
        <v>117</v>
      </c>
      <c r="C35" s="77">
        <v>2</v>
      </c>
      <c r="D35" s="61" t="s">
        <v>46</v>
      </c>
      <c r="E35" s="77"/>
      <c r="F35" s="77"/>
      <c r="G35" s="77" t="s">
        <v>157</v>
      </c>
      <c r="H35" s="74">
        <v>1442</v>
      </c>
      <c r="I35" s="74">
        <v>8365</v>
      </c>
      <c r="J35" s="76">
        <v>0.38111177525403467</v>
      </c>
      <c r="K35" s="73">
        <v>58784138</v>
      </c>
      <c r="L35" s="75">
        <v>0.42997607279044203</v>
      </c>
      <c r="M35" s="73">
        <v>14625727.384064551</v>
      </c>
      <c r="N35" s="62">
        <f t="shared" si="4"/>
        <v>25275772.79961139</v>
      </c>
      <c r="O35" s="70">
        <f t="shared" si="5"/>
        <v>4.2841052814545172E-2</v>
      </c>
      <c r="P35" s="71">
        <f t="shared" si="6"/>
        <v>380941</v>
      </c>
      <c r="Q35" s="63">
        <f t="shared" si="7"/>
        <v>0</v>
      </c>
    </row>
    <row r="36" spans="1:17" s="6" customFormat="1" ht="14">
      <c r="A36" s="61" t="s">
        <v>19</v>
      </c>
      <c r="B36" s="77">
        <v>140</v>
      </c>
      <c r="C36" s="77">
        <v>2</v>
      </c>
      <c r="D36" s="61" t="s">
        <v>53</v>
      </c>
      <c r="E36" s="77"/>
      <c r="F36" s="77"/>
      <c r="G36" s="77" t="s">
        <v>168</v>
      </c>
      <c r="H36" s="74">
        <v>1947</v>
      </c>
      <c r="I36" s="74">
        <v>19998</v>
      </c>
      <c r="J36" s="76">
        <v>0.18806880688068806</v>
      </c>
      <c r="K36" s="73">
        <v>109487780</v>
      </c>
      <c r="L36" s="75">
        <v>0.39891887059476944</v>
      </c>
      <c r="M36" s="73">
        <v>19900983.968573246</v>
      </c>
      <c r="N36" s="62">
        <f t="shared" si="4"/>
        <v>43676741.541528583</v>
      </c>
      <c r="O36" s="70">
        <f t="shared" si="5"/>
        <v>7.4029688666003277E-2</v>
      </c>
      <c r="P36" s="71">
        <f t="shared" si="6"/>
        <v>658269</v>
      </c>
      <c r="Q36" s="63">
        <f t="shared" si="7"/>
        <v>0</v>
      </c>
    </row>
    <row r="37" spans="1:17" s="6" customFormat="1" ht="14">
      <c r="A37" s="61" t="s">
        <v>143</v>
      </c>
      <c r="B37" s="77">
        <v>117</v>
      </c>
      <c r="C37" s="77">
        <v>2</v>
      </c>
      <c r="D37" s="61" t="s">
        <v>63</v>
      </c>
      <c r="E37" s="77"/>
      <c r="F37" s="77"/>
      <c r="G37" s="77" t="s">
        <v>210</v>
      </c>
      <c r="H37" s="74">
        <v>2297</v>
      </c>
      <c r="I37" s="74">
        <v>9042</v>
      </c>
      <c r="J37" s="76">
        <v>0.35689006856890071</v>
      </c>
      <c r="K37" s="73">
        <v>93336704.25</v>
      </c>
      <c r="L37" s="75">
        <v>0.18586800556283839</v>
      </c>
      <c r="M37" s="73">
        <v>3542279.658723508</v>
      </c>
      <c r="N37" s="62">
        <f t="shared" si="4"/>
        <v>17348307.064756002</v>
      </c>
      <c r="O37" s="70">
        <f t="shared" si="5"/>
        <v>2.9404431868274506E-2</v>
      </c>
      <c r="P37" s="71">
        <f t="shared" si="6"/>
        <v>261463</v>
      </c>
      <c r="Q37" s="63">
        <f t="shared" si="7"/>
        <v>0</v>
      </c>
    </row>
    <row r="38" spans="1:17" s="6" customFormat="1" ht="14">
      <c r="A38" s="61" t="s">
        <v>20</v>
      </c>
      <c r="B38" s="77">
        <v>149</v>
      </c>
      <c r="C38" s="77">
        <v>2</v>
      </c>
      <c r="D38" s="61" t="s">
        <v>55</v>
      </c>
      <c r="E38" s="77"/>
      <c r="F38" s="77"/>
      <c r="G38" s="77" t="s">
        <v>176</v>
      </c>
      <c r="H38" s="74">
        <v>2676</v>
      </c>
      <c r="I38" s="74">
        <v>16037</v>
      </c>
      <c r="J38" s="76">
        <v>0.40861757186506203</v>
      </c>
      <c r="K38" s="73">
        <v>97239923</v>
      </c>
      <c r="L38" s="75">
        <v>0.3449510708161419</v>
      </c>
      <c r="M38" s="73">
        <v>4084033.2159312628</v>
      </c>
      <c r="N38" s="62">
        <f t="shared" si="4"/>
        <v>33543015.564929187</v>
      </c>
      <c r="O38" s="70">
        <f t="shared" si="5"/>
        <v>5.6853577248420911E-2</v>
      </c>
      <c r="P38" s="71">
        <f t="shared" si="6"/>
        <v>505540</v>
      </c>
      <c r="Q38" s="63">
        <f t="shared" si="7"/>
        <v>0</v>
      </c>
    </row>
    <row r="39" spans="1:17" s="6" customFormat="1" ht="14">
      <c r="A39" s="61" t="s">
        <v>83</v>
      </c>
      <c r="B39" s="77">
        <v>144</v>
      </c>
      <c r="C39" s="77">
        <v>2</v>
      </c>
      <c r="D39" s="61" t="s">
        <v>79</v>
      </c>
      <c r="E39" s="77"/>
      <c r="F39" s="77"/>
      <c r="G39" s="77" t="s">
        <v>163</v>
      </c>
      <c r="H39" s="74">
        <v>5791</v>
      </c>
      <c r="I39" s="74">
        <v>20468</v>
      </c>
      <c r="J39" s="76">
        <v>0.54401993355481726</v>
      </c>
      <c r="K39" s="73">
        <v>119084240</v>
      </c>
      <c r="L39" s="75">
        <v>0.40971671824869332</v>
      </c>
      <c r="M39" s="73">
        <v>15752627.50059819</v>
      </c>
      <c r="N39" s="62">
        <f t="shared" si="4"/>
        <v>48790804.007939778</v>
      </c>
      <c r="O39" s="70">
        <f t="shared" si="5"/>
        <v>8.2697744909323107E-2</v>
      </c>
      <c r="P39" s="71">
        <f t="shared" si="6"/>
        <v>735346</v>
      </c>
      <c r="Q39" s="63">
        <f t="shared" si="7"/>
        <v>0</v>
      </c>
    </row>
    <row r="40" spans="1:17" s="6" customFormat="1" ht="14">
      <c r="A40" s="61" t="s">
        <v>76</v>
      </c>
      <c r="B40" s="77">
        <v>190</v>
      </c>
      <c r="C40" s="77">
        <v>2</v>
      </c>
      <c r="D40" s="61" t="s">
        <v>60</v>
      </c>
      <c r="E40" s="77"/>
      <c r="F40" s="77"/>
      <c r="G40" s="77" t="s">
        <v>164</v>
      </c>
      <c r="H40" s="74">
        <v>4627</v>
      </c>
      <c r="I40" s="74">
        <v>29327</v>
      </c>
      <c r="J40" s="76">
        <v>0.33351519077982744</v>
      </c>
      <c r="K40" s="73">
        <v>199698247</v>
      </c>
      <c r="L40" s="75">
        <v>0.35410400946115589</v>
      </c>
      <c r="M40" s="73">
        <v>22032070.794882152</v>
      </c>
      <c r="N40" s="62">
        <f t="shared" si="4"/>
        <v>70713949.945064247</v>
      </c>
      <c r="O40" s="70">
        <f t="shared" si="5"/>
        <v>0.11985627851379399</v>
      </c>
      <c r="P40" s="71">
        <f t="shared" si="6"/>
        <v>1065758</v>
      </c>
      <c r="Q40" s="63">
        <f t="shared" si="7"/>
        <v>0</v>
      </c>
    </row>
    <row r="41" spans="1:17" s="6" customFormat="1" ht="14">
      <c r="A41" s="61" t="s">
        <v>147</v>
      </c>
      <c r="B41" s="77">
        <v>255</v>
      </c>
      <c r="C41" s="77">
        <v>2</v>
      </c>
      <c r="D41" s="61" t="s">
        <v>98</v>
      </c>
      <c r="E41" s="77"/>
      <c r="F41" s="77"/>
      <c r="G41" s="77" t="s">
        <v>209</v>
      </c>
      <c r="H41" s="74">
        <v>7509</v>
      </c>
      <c r="I41" s="74">
        <v>39935</v>
      </c>
      <c r="J41" s="76">
        <v>0.36591961938149492</v>
      </c>
      <c r="K41" s="73">
        <v>517573107</v>
      </c>
      <c r="L41" s="75">
        <v>0.10636283549993929</v>
      </c>
      <c r="M41" s="73">
        <v>20076555.946316004</v>
      </c>
      <c r="N41" s="62">
        <f t="shared" si="4"/>
        <v>55050543.239033476</v>
      </c>
      <c r="O41" s="70">
        <f t="shared" si="5"/>
        <v>9.3307660623104513E-2</v>
      </c>
      <c r="P41" s="71">
        <f t="shared" si="6"/>
        <v>829689</v>
      </c>
      <c r="Q41" s="63">
        <f t="shared" si="7"/>
        <v>0</v>
      </c>
    </row>
    <row r="42" spans="1:17" s="6" customFormat="1" ht="14">
      <c r="A42" s="61" t="s">
        <v>189</v>
      </c>
      <c r="B42" s="77">
        <v>195</v>
      </c>
      <c r="C42" s="77">
        <v>2</v>
      </c>
      <c r="D42" s="61" t="s">
        <v>62</v>
      </c>
      <c r="E42" s="77"/>
      <c r="F42" s="77"/>
      <c r="G42" s="77" t="s">
        <v>179</v>
      </c>
      <c r="H42" s="74">
        <v>5555</v>
      </c>
      <c r="I42" s="74">
        <v>30836</v>
      </c>
      <c r="J42" s="76">
        <v>0.31978855882734464</v>
      </c>
      <c r="K42" s="73">
        <v>272332923</v>
      </c>
      <c r="L42" s="75">
        <v>0.31825498906124278</v>
      </c>
      <c r="M42" s="73">
        <v>22110646.326048981</v>
      </c>
      <c r="N42" s="62">
        <f t="shared" si="4"/>
        <v>86671311.430381268</v>
      </c>
      <c r="O42" s="70">
        <f t="shared" si="5"/>
        <v>0.14690313368190844</v>
      </c>
      <c r="P42" s="71">
        <f t="shared" si="6"/>
        <v>1306258</v>
      </c>
      <c r="Q42" s="63">
        <f t="shared" si="7"/>
        <v>0</v>
      </c>
    </row>
    <row r="43" spans="1:17" s="6" customFormat="1" ht="14">
      <c r="A43" s="61" t="s">
        <v>31</v>
      </c>
      <c r="B43" s="77">
        <v>229</v>
      </c>
      <c r="C43" s="77">
        <v>2</v>
      </c>
      <c r="D43" s="61" t="s">
        <v>69</v>
      </c>
      <c r="E43" s="77"/>
      <c r="F43" s="77"/>
      <c r="G43" s="77" t="s">
        <v>150</v>
      </c>
      <c r="H43" s="74">
        <v>2649</v>
      </c>
      <c r="I43" s="74">
        <v>23733</v>
      </c>
      <c r="J43" s="76">
        <v>0.22571946235199933</v>
      </c>
      <c r="K43" s="73">
        <v>128966586</v>
      </c>
      <c r="L43" s="75">
        <v>0.21886836631667025</v>
      </c>
      <c r="M43" s="73">
        <v>12467719.423920058</v>
      </c>
      <c r="N43" s="62">
        <f t="shared" si="4"/>
        <v>28226705.987258356</v>
      </c>
      <c r="O43" s="70">
        <f t="shared" si="5"/>
        <v>4.7842723210400354E-2</v>
      </c>
      <c r="P43" s="71">
        <f t="shared" si="6"/>
        <v>425416</v>
      </c>
      <c r="Q43" s="63">
        <f t="shared" si="7"/>
        <v>0</v>
      </c>
    </row>
    <row r="44" spans="1:17" s="43" customFormat="1" ht="14">
      <c r="A44" s="22" t="s">
        <v>129</v>
      </c>
      <c r="B44" s="23">
        <f>SUM(B30:B43)</f>
        <v>2422</v>
      </c>
      <c r="C44" s="7"/>
      <c r="D44" s="7"/>
      <c r="E44" s="7"/>
      <c r="F44" s="7"/>
      <c r="G44" s="7"/>
      <c r="H44" s="23">
        <f>SUM(H30:H43)</f>
        <v>71781</v>
      </c>
      <c r="I44" s="23"/>
      <c r="J44" s="23"/>
      <c r="K44" s="23"/>
      <c r="L44" s="40"/>
      <c r="M44" s="7"/>
      <c r="N44" s="41">
        <f>SUM(N30:N43)</f>
        <v>589989534.31484973</v>
      </c>
      <c r="O44" s="42">
        <f>SUM(O30:O43)</f>
        <v>1</v>
      </c>
      <c r="P44" s="53">
        <f>SUM(P30:P43)</f>
        <v>8891966</v>
      </c>
      <c r="Q44" s="7"/>
    </row>
    <row r="45" spans="1:17" s="6" customFormat="1" ht="14">
      <c r="A45" s="22" t="s">
        <v>130</v>
      </c>
      <c r="B45" s="42">
        <f>H44/B10</f>
        <v>0.62418803641770793</v>
      </c>
      <c r="C45" s="4"/>
      <c r="D45" s="4"/>
      <c r="E45" s="4"/>
      <c r="F45" s="4"/>
      <c r="G45" s="4"/>
      <c r="H45" s="4"/>
      <c r="I45" s="4"/>
      <c r="J45" s="4"/>
      <c r="K45" s="4"/>
      <c r="L45" s="24"/>
      <c r="M45" s="4"/>
      <c r="N45" s="4"/>
      <c r="O45" s="4"/>
      <c r="P45" s="46"/>
      <c r="Q45" s="4"/>
    </row>
    <row r="46" spans="1:17" s="6" customFormat="1" ht="14">
      <c r="A46" s="22" t="s">
        <v>125</v>
      </c>
      <c r="B46" s="69">
        <f>COUNT(B30:B43)</f>
        <v>14</v>
      </c>
      <c r="C46" s="4"/>
      <c r="D46" s="4"/>
      <c r="E46" s="4"/>
      <c r="F46" s="4"/>
      <c r="G46" s="4"/>
      <c r="H46" s="4"/>
      <c r="I46" s="4"/>
      <c r="J46" s="4"/>
      <c r="K46" s="4"/>
      <c r="L46" s="24"/>
      <c r="M46" s="4"/>
      <c r="N46" s="4"/>
      <c r="O46" s="4"/>
      <c r="P46" s="46"/>
      <c r="Q46" s="4"/>
    </row>
    <row r="47" spans="1:17" s="6" customFormat="1" ht="14">
      <c r="A47" s="22" t="s">
        <v>126</v>
      </c>
      <c r="B47" s="78">
        <f>ROUND((B2-B26)*B45,0)</f>
        <v>8891966</v>
      </c>
      <c r="C47" s="4"/>
      <c r="D47" s="4"/>
      <c r="E47" s="4"/>
      <c r="F47" s="4"/>
      <c r="G47" s="4"/>
      <c r="H47" s="4"/>
      <c r="I47" s="4"/>
      <c r="J47" s="4"/>
      <c r="K47" s="4"/>
      <c r="L47" s="24"/>
      <c r="M47" s="4"/>
      <c r="N47" s="4"/>
      <c r="O47" s="4"/>
      <c r="P47" s="4"/>
      <c r="Q47" s="4"/>
    </row>
    <row r="48" spans="1:17" s="6" customFormat="1" ht="14">
      <c r="A48" s="22" t="s">
        <v>127</v>
      </c>
      <c r="B48" s="57">
        <v>-0.25</v>
      </c>
      <c r="C48" s="4"/>
      <c r="D48" s="4"/>
      <c r="E48" s="4"/>
      <c r="F48" s="4"/>
      <c r="G48" s="4"/>
      <c r="H48" s="4"/>
      <c r="I48" s="4"/>
      <c r="J48" s="4"/>
      <c r="K48" s="4"/>
      <c r="L48" s="24"/>
      <c r="M48" s="4"/>
      <c r="N48" s="4"/>
      <c r="O48" s="4"/>
      <c r="P48" s="4"/>
      <c r="Q48" s="4"/>
    </row>
    <row r="49" spans="1:17" s="6" customFormat="1" ht="14">
      <c r="A49" s="4"/>
      <c r="B49" s="25"/>
      <c r="C49" s="4"/>
      <c r="D49" s="4"/>
      <c r="E49" s="4"/>
      <c r="F49" s="4"/>
      <c r="G49" s="4"/>
      <c r="H49" s="4"/>
      <c r="I49" s="4"/>
      <c r="J49" s="4"/>
      <c r="K49" s="4"/>
      <c r="L49" s="24"/>
      <c r="M49" s="4"/>
      <c r="N49" s="4"/>
      <c r="O49" s="4"/>
      <c r="P49" s="4"/>
      <c r="Q49" s="4"/>
    </row>
    <row r="50" spans="1:17" s="39" customFormat="1" ht="14">
      <c r="A50" s="8" t="s">
        <v>131</v>
      </c>
      <c r="B50" s="44"/>
      <c r="C50" s="5"/>
      <c r="D50" s="5"/>
      <c r="E50" s="5"/>
      <c r="F50" s="5"/>
      <c r="G50" s="5"/>
      <c r="H50" s="5"/>
      <c r="I50" s="5"/>
      <c r="J50" s="5"/>
      <c r="K50" s="5"/>
      <c r="L50" s="45"/>
      <c r="M50" s="5"/>
      <c r="N50" s="5"/>
      <c r="O50" s="5"/>
      <c r="P50" s="5"/>
      <c r="Q50" s="5"/>
    </row>
    <row r="51" spans="1:17" s="6" customFormat="1" ht="14">
      <c r="A51" s="61" t="s">
        <v>4</v>
      </c>
      <c r="B51" s="77">
        <v>25</v>
      </c>
      <c r="C51" s="77">
        <v>2</v>
      </c>
      <c r="D51" s="61" t="s">
        <v>34</v>
      </c>
      <c r="E51" s="77"/>
      <c r="F51" s="77"/>
      <c r="G51" s="77" t="s">
        <v>196</v>
      </c>
      <c r="H51" s="74">
        <v>87</v>
      </c>
      <c r="I51" s="74">
        <v>1567</v>
      </c>
      <c r="J51" s="76">
        <v>0.21697511167836631</v>
      </c>
      <c r="K51" s="73">
        <v>8675109</v>
      </c>
      <c r="L51" s="75">
        <v>0.71214359805672267</v>
      </c>
      <c r="M51" s="73">
        <v>2635336.7123288428</v>
      </c>
      <c r="N51" s="62">
        <f t="shared" ref="N51:N83" si="12">L51*K51</f>
        <v>6177923.3367942572</v>
      </c>
      <c r="O51" s="70">
        <f t="shared" ref="O51:O83" si="13">N51/$N$84</f>
        <v>1.4790638919107764E-2</v>
      </c>
      <c r="P51" s="71">
        <f t="shared" ref="P51:P83" si="14">ROUND(O51*($B$87+$B$88),0)</f>
        <v>79184</v>
      </c>
      <c r="Q51" s="63">
        <f t="shared" ref="Q51:Q83" si="15">+IF(P51&gt;M51,1,0)</f>
        <v>0</v>
      </c>
    </row>
    <row r="52" spans="1:17" s="6" customFormat="1" ht="14">
      <c r="A52" s="61" t="s">
        <v>5</v>
      </c>
      <c r="B52" s="77">
        <v>73</v>
      </c>
      <c r="C52" s="77">
        <v>2</v>
      </c>
      <c r="D52" s="61" t="s">
        <v>35</v>
      </c>
      <c r="E52" s="77"/>
      <c r="F52" s="77"/>
      <c r="G52" s="77" t="s">
        <v>197</v>
      </c>
      <c r="H52" s="74">
        <v>252</v>
      </c>
      <c r="I52" s="74">
        <v>3761</v>
      </c>
      <c r="J52" s="76">
        <v>0.14464238234512097</v>
      </c>
      <c r="K52" s="73">
        <v>41551309</v>
      </c>
      <c r="L52" s="75">
        <v>0.26329826095009523</v>
      </c>
      <c r="M52" s="73">
        <v>5857024.9845872484</v>
      </c>
      <c r="N52" s="62">
        <f t="shared" si="12"/>
        <v>10940387.39990004</v>
      </c>
      <c r="O52" s="70">
        <f t="shared" si="13"/>
        <v>2.6192510143876951E-2</v>
      </c>
      <c r="P52" s="71">
        <f t="shared" si="14"/>
        <v>140227</v>
      </c>
      <c r="Q52" s="63">
        <f t="shared" si="15"/>
        <v>0</v>
      </c>
    </row>
    <row r="53" spans="1:17" s="6" customFormat="1" ht="14">
      <c r="A53" s="61" t="s">
        <v>6</v>
      </c>
      <c r="B53" s="77">
        <v>34</v>
      </c>
      <c r="C53" s="77">
        <v>2</v>
      </c>
      <c r="D53" s="61" t="s">
        <v>36</v>
      </c>
      <c r="E53" s="77"/>
      <c r="F53" s="77"/>
      <c r="G53" s="77" t="s">
        <v>212</v>
      </c>
      <c r="H53" s="74">
        <v>759</v>
      </c>
      <c r="I53" s="74">
        <v>4412</v>
      </c>
      <c r="J53" s="76">
        <v>0.36491387126019947</v>
      </c>
      <c r="K53" s="73">
        <v>21754537</v>
      </c>
      <c r="L53" s="75">
        <v>0.35407746013684321</v>
      </c>
      <c r="M53" s="73">
        <v>2733227.7841903106</v>
      </c>
      <c r="N53" s="62">
        <f t="shared" si="12"/>
        <v>7702791.2074129805</v>
      </c>
      <c r="O53" s="70">
        <f t="shared" si="13"/>
        <v>1.8441343022110358E-2</v>
      </c>
      <c r="P53" s="71">
        <f t="shared" si="14"/>
        <v>98729</v>
      </c>
      <c r="Q53" s="63">
        <f t="shared" si="15"/>
        <v>0</v>
      </c>
    </row>
    <row r="54" spans="1:17" s="6" customFormat="1" ht="14">
      <c r="A54" s="61" t="s">
        <v>93</v>
      </c>
      <c r="B54" s="77">
        <v>56</v>
      </c>
      <c r="C54" s="77">
        <v>2</v>
      </c>
      <c r="D54" s="61" t="s">
        <v>94</v>
      </c>
      <c r="E54" s="77"/>
      <c r="F54" s="77"/>
      <c r="G54" s="77" t="s">
        <v>214</v>
      </c>
      <c r="H54" s="74">
        <v>871</v>
      </c>
      <c r="I54" s="74">
        <v>3997</v>
      </c>
      <c r="J54" s="76">
        <v>0.31423567675756819</v>
      </c>
      <c r="K54" s="73">
        <v>27185915</v>
      </c>
      <c r="L54" s="75">
        <v>0.40932978896774586</v>
      </c>
      <c r="M54" s="73">
        <v>6296409.5849092426</v>
      </c>
      <c r="N54" s="62">
        <f t="shared" si="12"/>
        <v>11128004.849845076</v>
      </c>
      <c r="O54" s="70">
        <f t="shared" si="13"/>
        <v>2.6641687287357135E-2</v>
      </c>
      <c r="P54" s="71">
        <f t="shared" si="14"/>
        <v>142631</v>
      </c>
      <c r="Q54" s="63">
        <f t="shared" si="15"/>
        <v>0</v>
      </c>
    </row>
    <row r="55" spans="1:17" s="6" customFormat="1" ht="14">
      <c r="A55" s="61" t="s">
        <v>7</v>
      </c>
      <c r="B55" s="77">
        <v>43</v>
      </c>
      <c r="C55" s="77">
        <v>2</v>
      </c>
      <c r="D55" s="61" t="s">
        <v>41</v>
      </c>
      <c r="E55" s="77"/>
      <c r="F55" s="77"/>
      <c r="G55" s="77" t="s">
        <v>207</v>
      </c>
      <c r="H55" s="74">
        <v>1499</v>
      </c>
      <c r="I55" s="74">
        <v>6027</v>
      </c>
      <c r="J55" s="76">
        <v>0.39522150323544053</v>
      </c>
      <c r="K55" s="73">
        <v>23491409.459999997</v>
      </c>
      <c r="L55" s="75">
        <v>0.83839911331494521</v>
      </c>
      <c r="M55" s="73">
        <v>10235140.917910187</v>
      </c>
      <c r="N55" s="62">
        <f t="shared" si="12"/>
        <v>19695176.861782312</v>
      </c>
      <c r="O55" s="70">
        <f t="shared" si="13"/>
        <v>4.7152454559552179E-2</v>
      </c>
      <c r="P55" s="71">
        <f t="shared" si="14"/>
        <v>252440</v>
      </c>
      <c r="Q55" s="63">
        <f t="shared" si="15"/>
        <v>0</v>
      </c>
    </row>
    <row r="56" spans="1:17" s="6" customFormat="1" ht="14">
      <c r="A56" s="61" t="s">
        <v>8</v>
      </c>
      <c r="B56" s="77">
        <v>62</v>
      </c>
      <c r="C56" s="77">
        <v>2</v>
      </c>
      <c r="D56" s="61" t="s">
        <v>42</v>
      </c>
      <c r="E56" s="77"/>
      <c r="F56" s="77"/>
      <c r="G56" s="77" t="s">
        <v>194</v>
      </c>
      <c r="H56" s="74">
        <v>1009</v>
      </c>
      <c r="I56" s="74">
        <v>7585</v>
      </c>
      <c r="J56" s="76">
        <v>0.13302570863546473</v>
      </c>
      <c r="K56" s="73">
        <v>33934066</v>
      </c>
      <c r="L56" s="75">
        <v>0.45359371252378555</v>
      </c>
      <c r="M56" s="73">
        <v>6130350.3238682281</v>
      </c>
      <c r="N56" s="62">
        <f t="shared" si="12"/>
        <v>15392278.977967165</v>
      </c>
      <c r="O56" s="70">
        <f t="shared" si="13"/>
        <v>3.6850836129575501E-2</v>
      </c>
      <c r="P56" s="71">
        <f t="shared" si="14"/>
        <v>197288</v>
      </c>
      <c r="Q56" s="63">
        <f t="shared" si="15"/>
        <v>0</v>
      </c>
    </row>
    <row r="57" spans="1:17" s="6" customFormat="1" ht="14">
      <c r="A57" s="61" t="s">
        <v>10</v>
      </c>
      <c r="B57" s="77">
        <v>25</v>
      </c>
      <c r="C57" s="77">
        <v>0</v>
      </c>
      <c r="D57" s="61" t="s">
        <v>43</v>
      </c>
      <c r="E57" s="77"/>
      <c r="F57" s="77"/>
      <c r="G57" s="77" t="s">
        <v>218</v>
      </c>
      <c r="H57" s="74">
        <v>123</v>
      </c>
      <c r="I57" s="74">
        <v>861</v>
      </c>
      <c r="J57" s="76">
        <v>0.38675958188153309</v>
      </c>
      <c r="K57" s="73">
        <v>5231723</v>
      </c>
      <c r="L57" s="75">
        <v>1.1915809581330346</v>
      </c>
      <c r="M57" s="73">
        <v>3442652.7837274652</v>
      </c>
      <c r="N57" s="62">
        <f t="shared" si="12"/>
        <v>6234021.5050266339</v>
      </c>
      <c r="O57" s="70">
        <f t="shared" si="13"/>
        <v>1.4924944203442838E-2</v>
      </c>
      <c r="P57" s="71">
        <f t="shared" si="14"/>
        <v>79903</v>
      </c>
      <c r="Q57" s="63">
        <f t="shared" si="15"/>
        <v>0</v>
      </c>
    </row>
    <row r="58" spans="1:17" s="6" customFormat="1" ht="14">
      <c r="A58" s="61" t="s">
        <v>90</v>
      </c>
      <c r="B58" s="77">
        <v>41</v>
      </c>
      <c r="C58" s="77">
        <v>0</v>
      </c>
      <c r="D58" s="61" t="s">
        <v>99</v>
      </c>
      <c r="E58" s="77"/>
      <c r="F58" s="77"/>
      <c r="G58" s="77" t="s">
        <v>200</v>
      </c>
      <c r="H58" s="74">
        <v>256</v>
      </c>
      <c r="I58" s="74">
        <v>3720</v>
      </c>
      <c r="J58" s="76">
        <v>0.22768817204301076</v>
      </c>
      <c r="K58" s="73">
        <v>23800191</v>
      </c>
      <c r="L58" s="75">
        <v>0.67688730689132737</v>
      </c>
      <c r="M58" s="73">
        <v>12106755.973627459</v>
      </c>
      <c r="N58" s="62">
        <f t="shared" si="12"/>
        <v>16110047.189489208</v>
      </c>
      <c r="O58" s="70">
        <f t="shared" si="13"/>
        <v>3.8569253446444483E-2</v>
      </c>
      <c r="P58" s="71">
        <f t="shared" si="14"/>
        <v>206488</v>
      </c>
      <c r="Q58" s="63">
        <f t="shared" si="15"/>
        <v>0</v>
      </c>
    </row>
    <row r="59" spans="1:17" s="6" customFormat="1" ht="14">
      <c r="A59" s="61" t="s">
        <v>140</v>
      </c>
      <c r="B59" s="77">
        <v>81</v>
      </c>
      <c r="C59" s="77">
        <v>2</v>
      </c>
      <c r="D59" s="61" t="s">
        <v>77</v>
      </c>
      <c r="E59" s="77"/>
      <c r="F59" s="77"/>
      <c r="G59" s="77" t="s">
        <v>198</v>
      </c>
      <c r="H59" s="74">
        <v>3721</v>
      </c>
      <c r="I59" s="74">
        <v>17260</v>
      </c>
      <c r="J59" s="76">
        <v>0.30741599073001158</v>
      </c>
      <c r="K59" s="73">
        <v>82953278</v>
      </c>
      <c r="L59" s="75">
        <v>0.22555888456870213</v>
      </c>
      <c r="M59" s="73">
        <v>7334660.5032271957</v>
      </c>
      <c r="N59" s="62">
        <f t="shared" si="12"/>
        <v>18710848.856997456</v>
      </c>
      <c r="O59" s="70">
        <f t="shared" si="13"/>
        <v>4.4795863306625883E-2</v>
      </c>
      <c r="P59" s="71">
        <f t="shared" si="14"/>
        <v>239823</v>
      </c>
      <c r="Q59" s="63">
        <f t="shared" si="15"/>
        <v>0</v>
      </c>
    </row>
    <row r="60" spans="1:17" s="6" customFormat="1" ht="14">
      <c r="A60" s="61" t="s">
        <v>141</v>
      </c>
      <c r="B60" s="77">
        <v>99</v>
      </c>
      <c r="C60" s="77">
        <v>2</v>
      </c>
      <c r="D60" s="61" t="s">
        <v>39</v>
      </c>
      <c r="E60" s="77"/>
      <c r="F60" s="77"/>
      <c r="G60" s="77" t="s">
        <v>199</v>
      </c>
      <c r="H60" s="74">
        <v>398</v>
      </c>
      <c r="I60" s="74">
        <v>5387</v>
      </c>
      <c r="J60" s="76">
        <v>0.29515500278448115</v>
      </c>
      <c r="K60" s="73">
        <v>30686781</v>
      </c>
      <c r="L60" s="75">
        <v>0.43006409637692816</v>
      </c>
      <c r="M60" s="73">
        <v>8715503.964402834</v>
      </c>
      <c r="N60" s="62">
        <f t="shared" si="12"/>
        <v>13197282.741481688</v>
      </c>
      <c r="O60" s="70">
        <f t="shared" si="13"/>
        <v>3.1595769824478946E-2</v>
      </c>
      <c r="P60" s="71">
        <f t="shared" si="14"/>
        <v>169154</v>
      </c>
      <c r="Q60" s="63">
        <f t="shared" si="15"/>
        <v>0</v>
      </c>
    </row>
    <row r="61" spans="1:17" s="6" customFormat="1" ht="14">
      <c r="A61" s="61" t="s">
        <v>14</v>
      </c>
      <c r="B61" s="77">
        <v>75</v>
      </c>
      <c r="C61" s="77">
        <v>2</v>
      </c>
      <c r="D61" s="61" t="s">
        <v>48</v>
      </c>
      <c r="E61" s="77"/>
      <c r="F61" s="77"/>
      <c r="G61" s="77" t="s">
        <v>154</v>
      </c>
      <c r="H61" s="74">
        <v>2793</v>
      </c>
      <c r="I61" s="74">
        <v>11783</v>
      </c>
      <c r="J61" s="76">
        <v>0.31256895527454809</v>
      </c>
      <c r="K61" s="73">
        <v>90946492</v>
      </c>
      <c r="L61" s="75">
        <v>0.20135055665794616</v>
      </c>
      <c r="M61" s="73">
        <v>5529448.7238443531</v>
      </c>
      <c r="N61" s="62">
        <f t="shared" si="12"/>
        <v>18312126.790287446</v>
      </c>
      <c r="O61" s="70">
        <f t="shared" si="13"/>
        <v>4.3841278117349593E-2</v>
      </c>
      <c r="P61" s="71">
        <f t="shared" si="14"/>
        <v>234712</v>
      </c>
      <c r="Q61" s="63">
        <f t="shared" si="15"/>
        <v>0</v>
      </c>
    </row>
    <row r="62" spans="1:17" s="6" customFormat="1" ht="14">
      <c r="A62" s="61" t="s">
        <v>15</v>
      </c>
      <c r="B62" s="77">
        <v>58</v>
      </c>
      <c r="C62" s="77">
        <v>2</v>
      </c>
      <c r="D62" s="61" t="s">
        <v>49</v>
      </c>
      <c r="E62" s="77"/>
      <c r="F62" s="77"/>
      <c r="G62" s="77" t="s">
        <v>156</v>
      </c>
      <c r="H62" s="74">
        <v>1297</v>
      </c>
      <c r="I62" s="74">
        <v>6168</v>
      </c>
      <c r="J62" s="76">
        <v>0.37743190661478598</v>
      </c>
      <c r="K62" s="73">
        <v>63246062</v>
      </c>
      <c r="L62" s="75">
        <v>0.29356444878590293</v>
      </c>
      <c r="M62" s="73">
        <v>7048454.6347688511</v>
      </c>
      <c r="N62" s="62">
        <f t="shared" si="12"/>
        <v>18566795.328909043</v>
      </c>
      <c r="O62" s="70">
        <f t="shared" si="13"/>
        <v>4.4450983060817448E-2</v>
      </c>
      <c r="P62" s="71">
        <f t="shared" si="14"/>
        <v>237977</v>
      </c>
      <c r="Q62" s="63">
        <f t="shared" si="15"/>
        <v>0</v>
      </c>
    </row>
    <row r="63" spans="1:17" s="6" customFormat="1" ht="14">
      <c r="A63" s="61" t="s">
        <v>16</v>
      </c>
      <c r="B63" s="77">
        <v>40</v>
      </c>
      <c r="C63" s="77">
        <v>2</v>
      </c>
      <c r="D63" s="61" t="s">
        <v>50</v>
      </c>
      <c r="E63" s="77"/>
      <c r="F63" s="77"/>
      <c r="G63" s="77" t="s">
        <v>151</v>
      </c>
      <c r="H63" s="74">
        <v>1431</v>
      </c>
      <c r="I63" s="74">
        <v>10224</v>
      </c>
      <c r="J63" s="76">
        <v>0.2129303599374022</v>
      </c>
      <c r="K63" s="73">
        <v>61965650</v>
      </c>
      <c r="L63" s="75">
        <v>0.21515048526585498</v>
      </c>
      <c r="M63" s="73">
        <v>5403005.022450041</v>
      </c>
      <c r="N63" s="62">
        <f t="shared" si="12"/>
        <v>13331939.667314127</v>
      </c>
      <c r="O63" s="70">
        <f t="shared" si="13"/>
        <v>3.1918153554313017E-2</v>
      </c>
      <c r="P63" s="71">
        <f t="shared" si="14"/>
        <v>170880</v>
      </c>
      <c r="Q63" s="63">
        <f t="shared" si="15"/>
        <v>0</v>
      </c>
    </row>
    <row r="64" spans="1:17" s="6" customFormat="1" ht="14">
      <c r="A64" s="61" t="s">
        <v>73</v>
      </c>
      <c r="B64" s="77">
        <v>36</v>
      </c>
      <c r="C64" s="77">
        <v>2</v>
      </c>
      <c r="D64" s="61" t="s">
        <v>74</v>
      </c>
      <c r="E64" s="77"/>
      <c r="F64" s="77"/>
      <c r="G64" s="77" t="s">
        <v>178</v>
      </c>
      <c r="H64" s="74">
        <v>11365</v>
      </c>
      <c r="I64" s="74">
        <v>11837</v>
      </c>
      <c r="J64" s="76">
        <v>0.96012503168032437</v>
      </c>
      <c r="K64" s="73">
        <v>14876961</v>
      </c>
      <c r="L64" s="75">
        <v>1.1270762773133551</v>
      </c>
      <c r="M64" s="73">
        <v>907709.79999999888</v>
      </c>
      <c r="N64" s="62">
        <f t="shared" si="12"/>
        <v>16767469.82161597</v>
      </c>
      <c r="O64" s="70">
        <f t="shared" si="13"/>
        <v>4.0143196701959538E-2</v>
      </c>
      <c r="P64" s="71">
        <f t="shared" si="14"/>
        <v>214914</v>
      </c>
      <c r="Q64" s="63">
        <f t="shared" si="15"/>
        <v>0</v>
      </c>
    </row>
    <row r="65" spans="1:17" s="6" customFormat="1" ht="14">
      <c r="A65" s="61" t="s">
        <v>18</v>
      </c>
      <c r="B65" s="77">
        <v>49</v>
      </c>
      <c r="C65" s="77">
        <v>2</v>
      </c>
      <c r="D65" s="61" t="s">
        <v>52</v>
      </c>
      <c r="E65" s="77"/>
      <c r="F65" s="77"/>
      <c r="G65" s="77" t="s">
        <v>215</v>
      </c>
      <c r="H65" s="74">
        <v>1472</v>
      </c>
      <c r="I65" s="74">
        <v>8440</v>
      </c>
      <c r="J65" s="76">
        <v>0.31184834123222749</v>
      </c>
      <c r="K65" s="73">
        <v>56709236.730000004</v>
      </c>
      <c r="L65" s="75">
        <v>0.37719714446544955</v>
      </c>
      <c r="M65" s="73">
        <v>6476181.6988959517</v>
      </c>
      <c r="N65" s="62">
        <f t="shared" si="12"/>
        <v>21390562.15937119</v>
      </c>
      <c r="O65" s="70">
        <f t="shared" si="13"/>
        <v>5.1211396439917609E-2</v>
      </c>
      <c r="P65" s="71">
        <f t="shared" si="14"/>
        <v>274170</v>
      </c>
      <c r="Q65" s="63">
        <f t="shared" si="15"/>
        <v>0</v>
      </c>
    </row>
    <row r="66" spans="1:17" s="6" customFormat="1" ht="14">
      <c r="A66" s="61" t="s">
        <v>144</v>
      </c>
      <c r="B66" s="77">
        <v>23</v>
      </c>
      <c r="C66" s="77">
        <v>2</v>
      </c>
      <c r="D66" s="61" t="s">
        <v>54</v>
      </c>
      <c r="E66" s="77"/>
      <c r="F66" s="77"/>
      <c r="G66" s="77" t="s">
        <v>152</v>
      </c>
      <c r="H66" s="74">
        <v>1647</v>
      </c>
      <c r="I66" s="74">
        <v>6380</v>
      </c>
      <c r="J66" s="76">
        <v>0.25877742946708465</v>
      </c>
      <c r="K66" s="73">
        <v>11587754</v>
      </c>
      <c r="L66" s="75">
        <v>0.228231850231609</v>
      </c>
      <c r="M66" s="73">
        <v>1041052.9503605017</v>
      </c>
      <c r="N66" s="62">
        <f t="shared" si="12"/>
        <v>2644694.5354487281</v>
      </c>
      <c r="O66" s="70">
        <f t="shared" si="13"/>
        <v>6.3316942915412362E-3</v>
      </c>
      <c r="P66" s="71">
        <f t="shared" si="14"/>
        <v>33898</v>
      </c>
      <c r="Q66" s="63">
        <f t="shared" si="15"/>
        <v>0</v>
      </c>
    </row>
    <row r="67" spans="1:17" s="6" customFormat="1" ht="14">
      <c r="A67" s="61" t="s">
        <v>145</v>
      </c>
      <c r="B67" s="77">
        <v>20</v>
      </c>
      <c r="C67" s="77">
        <v>1</v>
      </c>
      <c r="D67" s="61" t="s">
        <v>37</v>
      </c>
      <c r="E67" s="77"/>
      <c r="F67" s="77"/>
      <c r="G67" s="77" t="s">
        <v>177</v>
      </c>
      <c r="H67" s="74">
        <v>2</v>
      </c>
      <c r="I67" s="74">
        <v>678</v>
      </c>
      <c r="J67" s="76">
        <v>0.4528023598820059</v>
      </c>
      <c r="K67" s="73">
        <v>6046246</v>
      </c>
      <c r="L67" s="75">
        <v>0.65455009559790445</v>
      </c>
      <c r="M67" s="73">
        <v>2483697.4324239278</v>
      </c>
      <c r="N67" s="62">
        <f t="shared" si="12"/>
        <v>3957570.8973084474</v>
      </c>
      <c r="O67" s="70">
        <f t="shared" si="13"/>
        <v>9.4748670301940882E-3</v>
      </c>
      <c r="P67" s="71">
        <f t="shared" si="14"/>
        <v>50725</v>
      </c>
      <c r="Q67" s="63">
        <f t="shared" si="15"/>
        <v>0</v>
      </c>
    </row>
    <row r="68" spans="1:17" s="6" customFormat="1" ht="14">
      <c r="A68" s="61" t="s">
        <v>21</v>
      </c>
      <c r="B68" s="77">
        <v>25</v>
      </c>
      <c r="C68" s="77">
        <v>2</v>
      </c>
      <c r="D68" s="61" t="s">
        <v>56</v>
      </c>
      <c r="E68" s="77"/>
      <c r="F68" s="77"/>
      <c r="G68" s="77" t="s">
        <v>216</v>
      </c>
      <c r="H68" s="74">
        <v>1064</v>
      </c>
      <c r="I68" s="74">
        <v>2944</v>
      </c>
      <c r="J68" s="76">
        <v>0.36141304347826086</v>
      </c>
      <c r="K68" s="73">
        <v>16413572.709999999</v>
      </c>
      <c r="L68" s="75">
        <v>0.9154600630739631</v>
      </c>
      <c r="M68" s="73">
        <v>4516180.0696974061</v>
      </c>
      <c r="N68" s="62">
        <f t="shared" si="12"/>
        <v>15025970.308365678</v>
      </c>
      <c r="O68" s="70">
        <f t="shared" si="13"/>
        <v>3.5973852235530332E-2</v>
      </c>
      <c r="P68" s="71">
        <f t="shared" si="14"/>
        <v>192593</v>
      </c>
      <c r="Q68" s="63">
        <f t="shared" si="15"/>
        <v>0</v>
      </c>
    </row>
    <row r="69" spans="1:17" s="6" customFormat="1" ht="14">
      <c r="A69" s="61" t="s">
        <v>146</v>
      </c>
      <c r="B69" s="77">
        <v>67</v>
      </c>
      <c r="C69" s="77">
        <v>2</v>
      </c>
      <c r="D69" s="61" t="s">
        <v>33</v>
      </c>
      <c r="E69" s="77"/>
      <c r="F69" s="77"/>
      <c r="G69" s="77" t="s">
        <v>180</v>
      </c>
      <c r="H69" s="74">
        <v>990</v>
      </c>
      <c r="I69" s="74">
        <v>4403</v>
      </c>
      <c r="J69" s="76">
        <v>0.60072677719736545</v>
      </c>
      <c r="K69" s="73">
        <v>16524249</v>
      </c>
      <c r="L69" s="75">
        <v>0.59456961047630719</v>
      </c>
      <c r="M69" s="73">
        <v>1668852.5521678946</v>
      </c>
      <c r="N69" s="62">
        <f t="shared" si="12"/>
        <v>9824816.2913435083</v>
      </c>
      <c r="O69" s="70">
        <f t="shared" si="13"/>
        <v>2.352170823266218E-2</v>
      </c>
      <c r="P69" s="71">
        <f t="shared" si="14"/>
        <v>125928</v>
      </c>
      <c r="Q69" s="63">
        <f t="shared" si="15"/>
        <v>0</v>
      </c>
    </row>
    <row r="70" spans="1:17" s="6" customFormat="1" ht="14">
      <c r="A70" s="61" t="s">
        <v>23</v>
      </c>
      <c r="B70" s="77">
        <v>25</v>
      </c>
      <c r="C70" s="77">
        <v>2</v>
      </c>
      <c r="D70" s="61" t="s">
        <v>58</v>
      </c>
      <c r="E70" s="77"/>
      <c r="F70" s="77"/>
      <c r="G70" s="77" t="s">
        <v>159</v>
      </c>
      <c r="H70" s="74">
        <v>19</v>
      </c>
      <c r="I70" s="74">
        <v>618</v>
      </c>
      <c r="J70" s="76">
        <v>0.25080906148867316</v>
      </c>
      <c r="K70" s="73">
        <v>8666751</v>
      </c>
      <c r="L70" s="75">
        <v>0.86694311614552444</v>
      </c>
      <c r="M70" s="73">
        <v>2950967.3889746815</v>
      </c>
      <c r="N70" s="62">
        <f t="shared" si="12"/>
        <v>7513580.1187973404</v>
      </c>
      <c r="O70" s="70">
        <f t="shared" si="13"/>
        <v>1.7988350529546115E-2</v>
      </c>
      <c r="P70" s="71">
        <f t="shared" si="14"/>
        <v>96304</v>
      </c>
      <c r="Q70" s="63">
        <f t="shared" si="15"/>
        <v>0</v>
      </c>
    </row>
    <row r="71" spans="1:17" s="6" customFormat="1" ht="14">
      <c r="A71" s="61" t="s">
        <v>84</v>
      </c>
      <c r="B71" s="77">
        <v>22</v>
      </c>
      <c r="C71" s="77">
        <v>2</v>
      </c>
      <c r="D71" s="61" t="s">
        <v>44</v>
      </c>
      <c r="E71" s="77"/>
      <c r="F71" s="77"/>
      <c r="G71" s="77" t="s">
        <v>165</v>
      </c>
      <c r="H71" s="74">
        <v>22</v>
      </c>
      <c r="I71" s="74">
        <v>2198</v>
      </c>
      <c r="J71" s="76">
        <v>0.22065514103730663</v>
      </c>
      <c r="K71" s="73">
        <v>6266835</v>
      </c>
      <c r="L71" s="75">
        <v>0.90028274892910964</v>
      </c>
      <c r="M71" s="73">
        <v>2658668.3416029708</v>
      </c>
      <c r="N71" s="62">
        <f t="shared" si="12"/>
        <v>5641923.4408851564</v>
      </c>
      <c r="O71" s="70">
        <f t="shared" si="13"/>
        <v>1.3507395264422887E-2</v>
      </c>
      <c r="P71" s="71">
        <f t="shared" si="14"/>
        <v>72314</v>
      </c>
      <c r="Q71" s="63">
        <f t="shared" si="15"/>
        <v>0</v>
      </c>
    </row>
    <row r="72" spans="1:17" s="6" customFormat="1" ht="14">
      <c r="A72" s="61" t="s">
        <v>85</v>
      </c>
      <c r="B72" s="77">
        <v>25</v>
      </c>
      <c r="C72" s="77">
        <v>2</v>
      </c>
      <c r="D72" s="61" t="s">
        <v>81</v>
      </c>
      <c r="E72" s="77"/>
      <c r="F72" s="77"/>
      <c r="G72" s="77" t="s">
        <v>163</v>
      </c>
      <c r="H72" s="74">
        <v>27</v>
      </c>
      <c r="I72" s="74">
        <v>1831</v>
      </c>
      <c r="J72" s="76">
        <v>0.16930638995084654</v>
      </c>
      <c r="K72" s="73">
        <v>9131017</v>
      </c>
      <c r="L72" s="75">
        <v>0.64103002178157964</v>
      </c>
      <c r="M72" s="73">
        <v>2210904.842376464</v>
      </c>
      <c r="N72" s="62">
        <f t="shared" si="12"/>
        <v>5853256.0263979742</v>
      </c>
      <c r="O72" s="70">
        <f t="shared" si="13"/>
        <v>1.4013349092879344E-2</v>
      </c>
      <c r="P72" s="71">
        <f t="shared" si="14"/>
        <v>75023</v>
      </c>
      <c r="Q72" s="63">
        <f t="shared" si="15"/>
        <v>0</v>
      </c>
    </row>
    <row r="73" spans="1:17" s="6" customFormat="1" ht="14">
      <c r="A73" s="61" t="s">
        <v>24</v>
      </c>
      <c r="B73" s="77">
        <v>25</v>
      </c>
      <c r="C73" s="77">
        <v>2</v>
      </c>
      <c r="D73" s="61" t="s">
        <v>59</v>
      </c>
      <c r="E73" s="77"/>
      <c r="F73" s="77"/>
      <c r="G73" s="77" t="s">
        <v>166</v>
      </c>
      <c r="H73" s="74">
        <v>133</v>
      </c>
      <c r="I73" s="74">
        <v>2579</v>
      </c>
      <c r="J73" s="76">
        <v>0.23768902675455603</v>
      </c>
      <c r="K73" s="73">
        <v>19606113</v>
      </c>
      <c r="L73" s="75">
        <v>0.48817394619036569</v>
      </c>
      <c r="M73" s="73">
        <v>3357466.2897218764</v>
      </c>
      <c r="N73" s="62">
        <f t="shared" si="12"/>
        <v>9571193.5526642296</v>
      </c>
      <c r="O73" s="70">
        <f t="shared" si="13"/>
        <v>2.291450705113587E-2</v>
      </c>
      <c r="P73" s="71">
        <f t="shared" si="14"/>
        <v>122677</v>
      </c>
      <c r="Q73" s="63">
        <f t="shared" si="15"/>
        <v>0</v>
      </c>
    </row>
    <row r="74" spans="1:17" s="6" customFormat="1" ht="14">
      <c r="A74" s="61" t="s">
        <v>88</v>
      </c>
      <c r="B74" s="77">
        <v>25</v>
      </c>
      <c r="C74" s="77">
        <v>2</v>
      </c>
      <c r="D74" s="61" t="s">
        <v>89</v>
      </c>
      <c r="E74" s="77"/>
      <c r="F74" s="77"/>
      <c r="G74" s="77" t="s">
        <v>161</v>
      </c>
      <c r="H74" s="74">
        <v>109</v>
      </c>
      <c r="I74" s="74">
        <v>1748</v>
      </c>
      <c r="J74" s="76">
        <v>0.26601830663615561</v>
      </c>
      <c r="K74" s="73">
        <v>8886878</v>
      </c>
      <c r="L74" s="75">
        <v>0.76168836607145973</v>
      </c>
      <c r="M74" s="73">
        <v>2153410.7650083201</v>
      </c>
      <c r="N74" s="62">
        <f t="shared" si="12"/>
        <v>6769031.5832964024</v>
      </c>
      <c r="O74" s="70">
        <f t="shared" si="13"/>
        <v>1.6205818124076156E-2</v>
      </c>
      <c r="P74" s="71">
        <f t="shared" si="14"/>
        <v>86761</v>
      </c>
      <c r="Q74" s="63">
        <f t="shared" si="15"/>
        <v>0</v>
      </c>
    </row>
    <row r="75" spans="1:17" s="6" customFormat="1" ht="14">
      <c r="A75" s="61" t="s">
        <v>86</v>
      </c>
      <c r="B75" s="77">
        <v>25</v>
      </c>
      <c r="C75" s="77">
        <v>2</v>
      </c>
      <c r="D75" s="61" t="s">
        <v>80</v>
      </c>
      <c r="E75" s="77"/>
      <c r="F75" s="77"/>
      <c r="G75" s="77" t="s">
        <v>162</v>
      </c>
      <c r="H75" s="74">
        <v>26</v>
      </c>
      <c r="I75" s="74">
        <v>498</v>
      </c>
      <c r="J75" s="76">
        <v>0.21084337349397592</v>
      </c>
      <c r="K75" s="73">
        <v>8460695</v>
      </c>
      <c r="L75" s="75">
        <v>0.78220439347478476</v>
      </c>
      <c r="M75" s="73">
        <v>3299715.4159781318</v>
      </c>
      <c r="N75" s="62">
        <f t="shared" si="12"/>
        <v>6617992.8008501437</v>
      </c>
      <c r="O75" s="70">
        <f t="shared" si="13"/>
        <v>1.5844214398656103E-2</v>
      </c>
      <c r="P75" s="71">
        <f t="shared" si="14"/>
        <v>84825</v>
      </c>
      <c r="Q75" s="63">
        <f t="shared" si="15"/>
        <v>0</v>
      </c>
    </row>
    <row r="76" spans="1:17" s="6" customFormat="1" ht="14">
      <c r="A76" s="61" t="s">
        <v>182</v>
      </c>
      <c r="B76" s="77">
        <v>98</v>
      </c>
      <c r="C76" s="77">
        <v>2</v>
      </c>
      <c r="D76" s="61" t="s">
        <v>70</v>
      </c>
      <c r="E76" s="77"/>
      <c r="F76" s="77"/>
      <c r="G76" s="77" t="s">
        <v>181</v>
      </c>
      <c r="H76" s="74">
        <v>2168</v>
      </c>
      <c r="I76" s="74">
        <v>18421</v>
      </c>
      <c r="J76" s="76">
        <v>0.11769176483361381</v>
      </c>
      <c r="K76" s="73">
        <v>53614443</v>
      </c>
      <c r="L76" s="75">
        <v>0.39738605027164109</v>
      </c>
      <c r="M76" s="73">
        <v>1593140.1387756821</v>
      </c>
      <c r="N76" s="62">
        <f t="shared" si="12"/>
        <v>21305631.741284035</v>
      </c>
      <c r="O76" s="70">
        <f t="shared" si="13"/>
        <v>5.1008063527109432E-2</v>
      </c>
      <c r="P76" s="71">
        <f t="shared" si="14"/>
        <v>273081</v>
      </c>
      <c r="Q76" s="63">
        <f t="shared" si="15"/>
        <v>0</v>
      </c>
    </row>
    <row r="77" spans="1:17" s="6" customFormat="1" ht="14">
      <c r="A77" s="61" t="s">
        <v>28</v>
      </c>
      <c r="B77" s="77">
        <v>96</v>
      </c>
      <c r="C77" s="77">
        <v>2</v>
      </c>
      <c r="D77" s="61" t="s">
        <v>65</v>
      </c>
      <c r="E77" s="77"/>
      <c r="F77" s="77"/>
      <c r="G77" s="77" t="s">
        <v>149</v>
      </c>
      <c r="H77" s="74">
        <v>3416</v>
      </c>
      <c r="I77" s="74">
        <v>20445</v>
      </c>
      <c r="J77" s="76">
        <v>0.25116165321594525</v>
      </c>
      <c r="K77" s="73">
        <v>77969613</v>
      </c>
      <c r="L77" s="75">
        <v>0.28141565414912839</v>
      </c>
      <c r="M77" s="73">
        <v>7459973.261791436</v>
      </c>
      <c r="N77" s="62">
        <f t="shared" si="12"/>
        <v>21941869.646149386</v>
      </c>
      <c r="O77" s="70">
        <f t="shared" si="13"/>
        <v>5.2531288177934593E-2</v>
      </c>
      <c r="P77" s="71">
        <f t="shared" si="14"/>
        <v>281236</v>
      </c>
      <c r="Q77" s="63">
        <f t="shared" si="15"/>
        <v>0</v>
      </c>
    </row>
    <row r="78" spans="1:17" s="6" customFormat="1" ht="14">
      <c r="A78" s="61" t="s">
        <v>133</v>
      </c>
      <c r="B78" s="77">
        <v>18</v>
      </c>
      <c r="C78" s="77">
        <v>2</v>
      </c>
      <c r="D78" s="61" t="s">
        <v>134</v>
      </c>
      <c r="E78" s="77"/>
      <c r="F78" s="77"/>
      <c r="G78" s="77" t="s">
        <v>202</v>
      </c>
      <c r="H78" s="74">
        <v>14</v>
      </c>
      <c r="I78" s="74">
        <v>362</v>
      </c>
      <c r="J78" s="76">
        <v>0.20441988950276244</v>
      </c>
      <c r="K78" s="73">
        <v>2037099</v>
      </c>
      <c r="L78" s="75">
        <v>0.78366674565225714</v>
      </c>
      <c r="M78" s="73">
        <v>511140.75824731239</v>
      </c>
      <c r="N78" s="62">
        <f t="shared" si="12"/>
        <v>1596406.7439014674</v>
      </c>
      <c r="O78" s="70">
        <f t="shared" si="13"/>
        <v>3.821976160896716E-3</v>
      </c>
      <c r="P78" s="71">
        <f t="shared" si="14"/>
        <v>20462</v>
      </c>
      <c r="Q78" s="63">
        <f t="shared" si="15"/>
        <v>0</v>
      </c>
    </row>
    <row r="79" spans="1:17" s="6" customFormat="1" ht="14">
      <c r="A79" s="61" t="s">
        <v>95</v>
      </c>
      <c r="B79" s="77">
        <v>32</v>
      </c>
      <c r="C79" s="77">
        <v>2</v>
      </c>
      <c r="D79" s="61" t="s">
        <v>96</v>
      </c>
      <c r="E79" s="77"/>
      <c r="F79" s="77"/>
      <c r="G79" s="77" t="s">
        <v>211</v>
      </c>
      <c r="H79" s="74">
        <v>140</v>
      </c>
      <c r="I79" s="74">
        <v>1123</v>
      </c>
      <c r="J79" s="76">
        <v>0.47996438112199463</v>
      </c>
      <c r="K79" s="73">
        <v>28307748</v>
      </c>
      <c r="L79" s="75">
        <v>0.38564151613300585</v>
      </c>
      <c r="M79" s="73">
        <v>6096111.2154090544</v>
      </c>
      <c r="N79" s="62">
        <f t="shared" si="12"/>
        <v>10916642.857031064</v>
      </c>
      <c r="O79" s="70">
        <f t="shared" si="13"/>
        <v>2.6135663054535029E-2</v>
      </c>
      <c r="P79" s="71">
        <f t="shared" si="14"/>
        <v>139922</v>
      </c>
      <c r="Q79" s="63">
        <f t="shared" si="15"/>
        <v>0</v>
      </c>
    </row>
    <row r="80" spans="1:17" s="6" customFormat="1" ht="14">
      <c r="A80" s="61" t="s">
        <v>192</v>
      </c>
      <c r="B80" s="77">
        <v>96</v>
      </c>
      <c r="C80" s="77">
        <v>2</v>
      </c>
      <c r="D80" s="61" t="s">
        <v>71</v>
      </c>
      <c r="E80" s="77"/>
      <c r="F80" s="77"/>
      <c r="G80" s="77" t="s">
        <v>158</v>
      </c>
      <c r="H80" s="74">
        <v>3876</v>
      </c>
      <c r="I80" s="74">
        <v>15993</v>
      </c>
      <c r="J80" s="76">
        <v>0.33408366160195085</v>
      </c>
      <c r="K80" s="73">
        <v>116953416.67000049</v>
      </c>
      <c r="L80" s="75">
        <v>0.37831752950798109</v>
      </c>
      <c r="M80" s="73">
        <v>15419837.702768439</v>
      </c>
      <c r="N80" s="62">
        <f t="shared" si="12"/>
        <v>44245527.662112117</v>
      </c>
      <c r="O80" s="70">
        <f t="shared" si="13"/>
        <v>0.10592873814702837</v>
      </c>
      <c r="P80" s="71">
        <f t="shared" si="14"/>
        <v>567109</v>
      </c>
      <c r="Q80" s="63">
        <f t="shared" si="15"/>
        <v>0</v>
      </c>
    </row>
    <row r="81" spans="1:17" s="6" customFormat="1" ht="14">
      <c r="A81" s="61" t="s">
        <v>30</v>
      </c>
      <c r="B81" s="77">
        <v>36</v>
      </c>
      <c r="C81" s="77">
        <v>2</v>
      </c>
      <c r="D81" s="61" t="s">
        <v>68</v>
      </c>
      <c r="E81" s="77"/>
      <c r="F81" s="77"/>
      <c r="G81" s="77" t="s">
        <v>195</v>
      </c>
      <c r="H81" s="74">
        <v>1045</v>
      </c>
      <c r="I81" s="74">
        <v>5059</v>
      </c>
      <c r="J81" s="76">
        <v>0.2542004348685511</v>
      </c>
      <c r="K81" s="73">
        <v>39765011</v>
      </c>
      <c r="L81" s="75">
        <v>0.340197120849419</v>
      </c>
      <c r="M81" s="73">
        <v>5573965.1282893755</v>
      </c>
      <c r="N81" s="62">
        <f t="shared" si="12"/>
        <v>13527942.252745476</v>
      </c>
      <c r="O81" s="70">
        <f t="shared" si="13"/>
        <v>3.2387405649278465E-2</v>
      </c>
      <c r="P81" s="71">
        <f t="shared" si="14"/>
        <v>173392</v>
      </c>
      <c r="Q81" s="63">
        <f t="shared" si="15"/>
        <v>0</v>
      </c>
    </row>
    <row r="82" spans="1:17" s="6" customFormat="1" ht="14">
      <c r="A82" s="61" t="s">
        <v>32</v>
      </c>
      <c r="B82" s="77">
        <v>25</v>
      </c>
      <c r="C82" s="77">
        <v>2</v>
      </c>
      <c r="D82" s="61" t="s">
        <v>72</v>
      </c>
      <c r="E82" s="77"/>
      <c r="F82" s="77"/>
      <c r="G82" s="77" t="s">
        <v>171</v>
      </c>
      <c r="H82" s="74">
        <v>359</v>
      </c>
      <c r="I82" s="74">
        <v>2231</v>
      </c>
      <c r="J82" s="76">
        <v>0.24383684446436577</v>
      </c>
      <c r="K82" s="73">
        <v>11170816</v>
      </c>
      <c r="L82" s="75">
        <v>0.64363278161468962</v>
      </c>
      <c r="M82" s="73">
        <v>3233629.0126862768</v>
      </c>
      <c r="N82" s="62">
        <f t="shared" si="12"/>
        <v>7189903.3749858802</v>
      </c>
      <c r="O82" s="70">
        <f t="shared" si="13"/>
        <v>1.7213432230428462E-2</v>
      </c>
      <c r="P82" s="71">
        <f t="shared" si="14"/>
        <v>92155</v>
      </c>
      <c r="Q82" s="63">
        <f t="shared" si="15"/>
        <v>0</v>
      </c>
    </row>
    <row r="83" spans="1:17" s="6" customFormat="1" ht="14">
      <c r="A83" s="61" t="s">
        <v>91</v>
      </c>
      <c r="B83" s="77">
        <v>87</v>
      </c>
      <c r="C83" s="77">
        <v>2</v>
      </c>
      <c r="D83" s="61" t="s">
        <v>92</v>
      </c>
      <c r="E83" s="77"/>
      <c r="F83" s="77"/>
      <c r="G83" s="77" t="s">
        <v>217</v>
      </c>
      <c r="H83" s="74">
        <v>828</v>
      </c>
      <c r="I83" s="74">
        <v>2983</v>
      </c>
      <c r="J83" s="76">
        <v>0.3841770030170969</v>
      </c>
      <c r="K83" s="73">
        <v>47927520</v>
      </c>
      <c r="L83" s="75">
        <v>0.20634979819577415</v>
      </c>
      <c r="M83" s="73">
        <v>2820644.3008108735</v>
      </c>
      <c r="N83" s="62">
        <f t="shared" si="12"/>
        <v>9889834.0800239295</v>
      </c>
      <c r="O83" s="70">
        <f t="shared" si="13"/>
        <v>2.3677368085215478E-2</v>
      </c>
      <c r="P83" s="71">
        <f t="shared" si="14"/>
        <v>126761</v>
      </c>
      <c r="Q83" s="63">
        <f t="shared" si="15"/>
        <v>0</v>
      </c>
    </row>
    <row r="84" spans="1:17" s="43" customFormat="1" ht="14">
      <c r="A84" s="22" t="s">
        <v>132</v>
      </c>
      <c r="B84" s="23">
        <f>SUM(B51:B83)</f>
        <v>1567</v>
      </c>
      <c r="C84" s="7"/>
      <c r="D84" s="7"/>
      <c r="E84" s="7"/>
      <c r="F84" s="7"/>
      <c r="G84" s="7"/>
      <c r="H84" s="23">
        <f>SUM(H51:H83)</f>
        <v>43218</v>
      </c>
      <c r="I84" s="23"/>
      <c r="J84" s="7"/>
      <c r="K84" s="23"/>
      <c r="L84" s="40"/>
      <c r="M84" s="7"/>
      <c r="N84" s="41">
        <f>SUM(N51:N83)</f>
        <v>417691444.60778552</v>
      </c>
      <c r="O84" s="47">
        <f>SUM(O51:O83)</f>
        <v>1.0000000000000002</v>
      </c>
      <c r="P84" s="53">
        <f>SUM(P51:P83)</f>
        <v>5353686</v>
      </c>
      <c r="Q84" s="7"/>
    </row>
    <row r="85" spans="1:17" s="6" customFormat="1" ht="14">
      <c r="A85" s="22" t="s">
        <v>130</v>
      </c>
      <c r="B85" s="42">
        <f>H84/B10</f>
        <v>0.37581196358229202</v>
      </c>
      <c r="C85" s="4"/>
      <c r="D85" s="4"/>
      <c r="E85" s="4"/>
      <c r="F85" s="4"/>
      <c r="G85" s="4"/>
      <c r="H85" s="4"/>
      <c r="I85" s="4"/>
      <c r="J85" s="4"/>
      <c r="K85" s="4"/>
      <c r="L85" s="24"/>
      <c r="M85" s="4"/>
      <c r="N85" s="4"/>
      <c r="O85" s="4"/>
      <c r="P85" s="46"/>
      <c r="Q85" s="4"/>
    </row>
    <row r="86" spans="1:17" s="6" customFormat="1" ht="14">
      <c r="A86" s="22" t="s">
        <v>125</v>
      </c>
      <c r="B86" s="23">
        <f>COUNT(B51:B83)</f>
        <v>33</v>
      </c>
      <c r="C86" s="4"/>
      <c r="D86" s="4"/>
      <c r="E86" s="4"/>
      <c r="F86" s="4"/>
      <c r="G86" s="4"/>
      <c r="H86" s="4"/>
      <c r="I86" s="4"/>
      <c r="J86" s="4"/>
      <c r="K86" s="4"/>
      <c r="L86" s="24"/>
      <c r="M86" s="4"/>
      <c r="N86" s="4"/>
      <c r="O86" s="4"/>
      <c r="P86" s="46"/>
      <c r="Q86" s="4"/>
    </row>
    <row r="87" spans="1:17" s="6" customFormat="1" ht="14">
      <c r="A87" s="22" t="s">
        <v>126</v>
      </c>
      <c r="B87" s="78">
        <f>ROUND((B2-B26)*B85,0)</f>
        <v>5353686</v>
      </c>
      <c r="C87" s="4"/>
      <c r="D87" s="4"/>
      <c r="E87" s="4"/>
      <c r="F87" s="4"/>
      <c r="G87" s="4"/>
      <c r="H87" s="4"/>
      <c r="I87" s="4"/>
      <c r="J87" s="4"/>
      <c r="K87" s="4"/>
      <c r="L87" s="24"/>
      <c r="M87" s="4"/>
      <c r="N87" s="4"/>
      <c r="O87" s="4"/>
      <c r="P87" s="4"/>
      <c r="Q87" s="4"/>
    </row>
    <row r="88" spans="1:17" s="6" customFormat="1" ht="14">
      <c r="A88" s="22" t="s">
        <v>127</v>
      </c>
      <c r="B88" s="57">
        <f>1+0.4</f>
        <v>1.4</v>
      </c>
      <c r="C88" s="4"/>
      <c r="D88" s="4"/>
      <c r="E88" s="4"/>
      <c r="F88" s="4"/>
      <c r="G88" s="4"/>
      <c r="H88" s="4"/>
      <c r="I88" s="4"/>
      <c r="J88" s="4"/>
      <c r="K88" s="4"/>
      <c r="L88" s="24"/>
      <c r="M88" s="4"/>
      <c r="N88" s="4"/>
      <c r="O88" s="4"/>
      <c r="P88" s="80"/>
      <c r="Q88" s="4"/>
    </row>
    <row r="89" spans="1:17" s="6" customFormat="1" ht="14">
      <c r="A89" s="4"/>
      <c r="B89" s="25"/>
      <c r="C89" s="4"/>
      <c r="D89" s="4"/>
      <c r="E89" s="4"/>
      <c r="F89" s="4"/>
      <c r="G89" s="4"/>
      <c r="H89" s="4"/>
      <c r="I89" s="4"/>
      <c r="J89" s="4"/>
      <c r="K89" s="4"/>
      <c r="L89" s="24"/>
      <c r="M89" s="4"/>
      <c r="N89" s="4"/>
      <c r="O89" s="4"/>
      <c r="P89" s="4"/>
      <c r="Q89" s="4"/>
    </row>
    <row r="90" spans="1:17" s="39" customFormat="1" ht="14">
      <c r="A90" s="8" t="s">
        <v>102</v>
      </c>
      <c r="B90" s="44"/>
      <c r="C90" s="5"/>
      <c r="D90" s="5"/>
      <c r="E90" s="5"/>
      <c r="F90" s="5"/>
      <c r="G90" s="5"/>
      <c r="H90" s="5"/>
      <c r="I90" s="5"/>
      <c r="J90" s="5"/>
      <c r="K90" s="5"/>
      <c r="L90" s="45"/>
      <c r="M90" s="5"/>
      <c r="N90" s="5"/>
      <c r="O90" s="5"/>
      <c r="P90" s="5"/>
      <c r="Q90" s="5"/>
    </row>
    <row r="91" spans="1:17" s="6" customFormat="1" ht="14">
      <c r="A91" s="61" t="s">
        <v>3</v>
      </c>
      <c r="B91" s="77">
        <v>0</v>
      </c>
      <c r="C91" s="77">
        <v>0</v>
      </c>
      <c r="D91" s="61" t="s">
        <v>184</v>
      </c>
      <c r="E91" s="77"/>
      <c r="F91" s="77"/>
      <c r="G91" s="77" t="s">
        <v>174</v>
      </c>
      <c r="H91" s="74">
        <v>1053</v>
      </c>
      <c r="I91" s="74">
        <v>4926</v>
      </c>
      <c r="J91" s="76">
        <v>0.21498172959805115</v>
      </c>
      <c r="K91" s="73">
        <v>3073071</v>
      </c>
      <c r="L91" s="75">
        <v>1.3886049676376226</v>
      </c>
      <c r="M91" s="73">
        <v>898235.20406969637</v>
      </c>
      <c r="N91" s="62">
        <f>L91*K91</f>
        <v>4267281.6565031167</v>
      </c>
      <c r="O91" s="70">
        <f>N91/$N$95</f>
        <v>0.11947734080292276</v>
      </c>
      <c r="P91" s="71">
        <f>ROUND(O91*($B$95+$B$96),0)</f>
        <v>391079</v>
      </c>
      <c r="Q91" s="63">
        <f>+IF(P91&gt;M91,1,0)</f>
        <v>0</v>
      </c>
    </row>
    <row r="92" spans="1:17" s="6" customFormat="1" ht="12" customHeight="1">
      <c r="A92" s="61" t="s">
        <v>9</v>
      </c>
      <c r="B92" s="77">
        <v>0</v>
      </c>
      <c r="C92" s="77">
        <v>2</v>
      </c>
      <c r="D92" s="61" t="s">
        <v>186</v>
      </c>
      <c r="E92" s="77"/>
      <c r="F92" s="77"/>
      <c r="G92" s="77" t="s">
        <v>173</v>
      </c>
      <c r="H92" s="74">
        <v>6149</v>
      </c>
      <c r="I92" s="74">
        <v>41361</v>
      </c>
      <c r="J92" s="76">
        <v>0.14866661831193637</v>
      </c>
      <c r="K92" s="73">
        <v>23752267</v>
      </c>
      <c r="L92" s="75">
        <v>0.87944991232764058</v>
      </c>
      <c r="M92" s="73">
        <v>16442083.621661212</v>
      </c>
      <c r="N92" s="62">
        <f>L92*K92</f>
        <v>20888929.130732711</v>
      </c>
      <c r="O92" s="70">
        <f>N92/$N$95</f>
        <v>0.58485797415252716</v>
      </c>
      <c r="P92" s="71">
        <f>ROUND(O92*($B$95+$B$96),0)</f>
        <v>1914385</v>
      </c>
      <c r="Q92" s="63">
        <f>+IF(P92&gt;M92,1,0)</f>
        <v>0</v>
      </c>
    </row>
    <row r="93" spans="1:17" s="6" customFormat="1" ht="14">
      <c r="A93" s="61" t="s">
        <v>188</v>
      </c>
      <c r="B93" s="77">
        <v>0</v>
      </c>
      <c r="C93" s="77">
        <v>0</v>
      </c>
      <c r="D93" s="61" t="s">
        <v>183</v>
      </c>
      <c r="E93" s="77"/>
      <c r="F93" s="77"/>
      <c r="G93" s="77" t="s">
        <v>175</v>
      </c>
      <c r="H93" s="74">
        <v>492</v>
      </c>
      <c r="I93" s="74">
        <v>3663</v>
      </c>
      <c r="J93" s="76">
        <v>0.13431613431613432</v>
      </c>
      <c r="K93" s="73">
        <v>2527031</v>
      </c>
      <c r="L93" s="75">
        <v>2.1669744726982523</v>
      </c>
      <c r="M93" s="73">
        <v>701881.29600746138</v>
      </c>
      <c r="N93" s="62">
        <f>L93*K93</f>
        <v>5476011.6687171375</v>
      </c>
      <c r="O93" s="70">
        <f>N93/$N$95</f>
        <v>0.15331992707513031</v>
      </c>
      <c r="P93" s="71">
        <f>ROUND(O93*($B$95+$B$96),0)</f>
        <v>501854</v>
      </c>
      <c r="Q93" s="63">
        <f>+IF(P93&gt;M93,1,0)</f>
        <v>0</v>
      </c>
    </row>
    <row r="94" spans="1:17" s="6" customFormat="1" ht="14">
      <c r="A94" s="61" t="s">
        <v>26</v>
      </c>
      <c r="B94" s="77">
        <v>0</v>
      </c>
      <c r="C94" s="77">
        <v>1</v>
      </c>
      <c r="D94" s="61" t="s">
        <v>185</v>
      </c>
      <c r="E94" s="77"/>
      <c r="F94" s="77"/>
      <c r="G94" s="77" t="s">
        <v>169</v>
      </c>
      <c r="H94" s="74">
        <v>768</v>
      </c>
      <c r="I94" s="74">
        <v>5042</v>
      </c>
      <c r="J94" s="76">
        <v>0.16779055930186434</v>
      </c>
      <c r="K94" s="73">
        <v>4541775</v>
      </c>
      <c r="L94" s="75">
        <v>1.119390517886975</v>
      </c>
      <c r="M94" s="73">
        <v>2343353.845325191</v>
      </c>
      <c r="N94" s="62">
        <f>L94*K94</f>
        <v>5084019.8693761155</v>
      </c>
      <c r="O94" s="70">
        <f>N94/$N$95</f>
        <v>0.14234475796941981</v>
      </c>
      <c r="P94" s="71">
        <f>ROUND(O94*($B$95+$B$96),0)</f>
        <v>465930</v>
      </c>
      <c r="Q94" s="63">
        <f>+IF(P94&gt;M94,1,0)</f>
        <v>0</v>
      </c>
    </row>
    <row r="95" spans="1:17" s="43" customFormat="1" ht="14">
      <c r="A95" s="22" t="s">
        <v>126</v>
      </c>
      <c r="B95" s="23">
        <f>C2</f>
        <v>3273248</v>
      </c>
      <c r="C95" s="7"/>
      <c r="D95" s="7"/>
      <c r="E95" s="7"/>
      <c r="F95" s="7"/>
      <c r="G95" s="7"/>
      <c r="H95" s="49">
        <f>SUM(H91:H94)</f>
        <v>8462</v>
      </c>
      <c r="I95" s="7"/>
      <c r="J95" s="7"/>
      <c r="K95" s="7"/>
      <c r="L95" s="40"/>
      <c r="M95" s="7"/>
      <c r="N95" s="41">
        <f>SUM(N91:N94)</f>
        <v>35716242.32532908</v>
      </c>
      <c r="O95" s="48">
        <f>SUM(O91:O94)</f>
        <v>1</v>
      </c>
      <c r="P95" s="55">
        <f>SUM(P91:P94)</f>
        <v>3273248</v>
      </c>
      <c r="Q95" s="7"/>
    </row>
    <row r="96" spans="1:17" s="6" customFormat="1" ht="14">
      <c r="A96" s="22" t="s">
        <v>127</v>
      </c>
      <c r="B96" s="57"/>
      <c r="C96" s="4"/>
      <c r="D96" s="4"/>
      <c r="E96" s="4"/>
      <c r="F96" s="4"/>
      <c r="G96" s="4"/>
      <c r="H96" s="4"/>
      <c r="I96" s="4"/>
      <c r="J96" s="4"/>
      <c r="K96" s="4"/>
      <c r="L96" s="24"/>
      <c r="M96" s="4"/>
      <c r="N96" s="4"/>
      <c r="O96" s="4"/>
      <c r="P96" s="46"/>
      <c r="Q96" s="4"/>
    </row>
    <row r="97" spans="1:17" s="6" customFormat="1" ht="14">
      <c r="A97" s="4"/>
      <c r="B97" s="25"/>
      <c r="C97" s="4"/>
      <c r="D97" s="4"/>
      <c r="E97" s="4"/>
      <c r="F97" s="4"/>
      <c r="G97" s="4"/>
      <c r="H97" s="4"/>
      <c r="I97" s="4"/>
      <c r="J97" s="4"/>
      <c r="K97" s="4"/>
      <c r="L97" s="24"/>
      <c r="M97" s="4"/>
      <c r="N97" s="4"/>
      <c r="O97" s="4"/>
      <c r="P97" s="46"/>
      <c r="Q97" s="4"/>
    </row>
    <row r="98" spans="1:17" s="6" customFormat="1" ht="14">
      <c r="A98" s="4"/>
      <c r="B98" s="25"/>
      <c r="C98" s="4"/>
      <c r="D98" s="4"/>
      <c r="E98" s="4"/>
      <c r="F98" s="4"/>
      <c r="G98" s="4"/>
      <c r="H98" s="4"/>
      <c r="I98" s="4"/>
      <c r="J98" s="4"/>
      <c r="K98" s="4"/>
      <c r="L98" s="24"/>
      <c r="M98" s="4"/>
      <c r="N98" s="4"/>
      <c r="O98" s="4"/>
      <c r="P98" s="46"/>
      <c r="Q98" s="4"/>
    </row>
    <row r="99" spans="1:17" s="39" customFormat="1" ht="14">
      <c r="A99" s="8" t="s">
        <v>225</v>
      </c>
      <c r="B99" s="44"/>
      <c r="C99" s="5"/>
      <c r="D99" s="5"/>
      <c r="E99" s="5"/>
      <c r="F99" s="5"/>
      <c r="G99" s="5"/>
      <c r="H99" s="5"/>
      <c r="I99" s="5"/>
      <c r="J99" s="5"/>
      <c r="K99" s="5"/>
      <c r="L99" s="45"/>
      <c r="M99" s="5"/>
      <c r="N99" s="5"/>
      <c r="O99" s="5"/>
      <c r="P99" s="5"/>
      <c r="Q99" s="5"/>
    </row>
    <row r="100" spans="1:17" s="6" customFormat="1" ht="14">
      <c r="A100" s="61" t="s">
        <v>190</v>
      </c>
      <c r="B100" s="77">
        <v>804</v>
      </c>
      <c r="C100" s="77">
        <v>2</v>
      </c>
      <c r="D100" s="61" t="s">
        <v>193</v>
      </c>
      <c r="E100" s="77"/>
      <c r="F100" s="77"/>
      <c r="G100" s="77" t="s">
        <v>204</v>
      </c>
      <c r="H100" s="74">
        <v>83001.599999999991</v>
      </c>
      <c r="I100" s="74">
        <v>210957.6</v>
      </c>
      <c r="J100" s="76">
        <v>0.45803706526809174</v>
      </c>
      <c r="K100" s="73">
        <v>2385245536.8000002</v>
      </c>
      <c r="L100" s="75">
        <v>0.14448089016984542</v>
      </c>
      <c r="M100" s="73">
        <v>29663437.163236625</v>
      </c>
      <c r="N100" s="62">
        <f>L100*K100</f>
        <v>344622398.43051481</v>
      </c>
      <c r="O100" s="70">
        <f>N100/$N$101</f>
        <v>1</v>
      </c>
      <c r="P100" s="71">
        <f>ROUND(O100*($B$101+$B$102),0)</f>
        <v>15713850</v>
      </c>
      <c r="Q100" s="63">
        <f>+IF(P100&gt;M100,1,0)</f>
        <v>0</v>
      </c>
    </row>
    <row r="101" spans="1:17" s="43" customFormat="1" ht="14">
      <c r="A101" s="22" t="s">
        <v>126</v>
      </c>
      <c r="B101" s="69">
        <f>D2</f>
        <v>15713849.541654047</v>
      </c>
      <c r="C101" s="7"/>
      <c r="D101" s="7"/>
      <c r="E101" s="7"/>
      <c r="F101" s="7"/>
      <c r="G101" s="7"/>
      <c r="H101" s="49">
        <f>SUM(H96:H100)</f>
        <v>83001.599999999991</v>
      </c>
      <c r="I101" s="7"/>
      <c r="J101" s="7"/>
      <c r="K101" s="7"/>
      <c r="L101" s="40"/>
      <c r="M101" s="7"/>
      <c r="N101" s="41">
        <f>SUM(N100)</f>
        <v>344622398.43051481</v>
      </c>
      <c r="O101" s="48">
        <f>SUM(O100)</f>
        <v>1</v>
      </c>
      <c r="P101" s="55">
        <f>SUM(P100)</f>
        <v>15713850</v>
      </c>
      <c r="Q101" s="7"/>
    </row>
    <row r="102" spans="1:17" s="6" customFormat="1" ht="14">
      <c r="A102" s="22" t="s">
        <v>127</v>
      </c>
      <c r="B102" s="57"/>
      <c r="C102" s="4"/>
      <c r="D102" s="4"/>
      <c r="E102" s="4"/>
      <c r="F102" s="4"/>
      <c r="G102" s="4"/>
      <c r="H102" s="4"/>
      <c r="I102" s="4"/>
      <c r="J102" s="4"/>
      <c r="K102" s="4"/>
      <c r="L102" s="24"/>
      <c r="M102" s="4"/>
      <c r="N102" s="4"/>
      <c r="O102" s="4"/>
      <c r="P102" s="46"/>
      <c r="Q102" s="4"/>
    </row>
  </sheetData>
  <sortState xmlns:xlrd2="http://schemas.microsoft.com/office/spreadsheetml/2017/richdata2" ref="A89:Q92">
    <sortCondition ref="A89:A92"/>
  </sortState>
  <conditionalFormatting sqref="N14:N22 N91:N94 N51:N83 N30:N43">
    <cfRule type="cellIs" dxfId="6" priority="68" operator="lessThan">
      <formula>0</formula>
    </cfRule>
  </conditionalFormatting>
  <conditionalFormatting sqref="Q14:Q22 Q91:Q94 Q51:Q83 Q30:Q43">
    <cfRule type="cellIs" dxfId="5" priority="60" operator="equal">
      <formula>1</formula>
    </cfRule>
  </conditionalFormatting>
  <conditionalFormatting sqref="J14:J22 J51:J83 J30:J43">
    <cfRule type="cellIs" dxfId="4" priority="22" operator="lessThan">
      <formula>0.01</formula>
    </cfRule>
  </conditionalFormatting>
  <conditionalFormatting sqref="J91:J94">
    <cfRule type="cellIs" dxfId="3" priority="4" operator="lessThan">
      <formula>0.01</formula>
    </cfRule>
  </conditionalFormatting>
  <conditionalFormatting sqref="N100">
    <cfRule type="cellIs" dxfId="2" priority="3" operator="lessThan">
      <formula>0</formula>
    </cfRule>
  </conditionalFormatting>
  <conditionalFormatting sqref="Q100">
    <cfRule type="cellIs" dxfId="1" priority="2" operator="equal">
      <formula>1</formula>
    </cfRule>
  </conditionalFormatting>
  <conditionalFormatting sqref="J100">
    <cfRule type="cellIs" dxfId="0" priority="1" operator="lessThan">
      <formula>0.01</formula>
    </cfRule>
  </conditionalFormatting>
  <pageMargins left="0.25" right="0.25" top="0.75" bottom="0.75" header="0.3" footer="0.3"/>
  <pageSetup scale="49" fitToHeight="0" orientation="landscape" r:id="rId1"/>
  <rowBreaks count="1" manualBreakCount="1">
    <brk id="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3DD4E-D8BF-4D21-B89A-0593AFD649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F8EBE5-CB5A-4C21-B6C0-78D7F4585B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D9440A-53CE-4945-974F-C83CB81079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ALLOCATIONS</vt:lpstr>
      <vt:lpstr>ALLOCATIONS!Print_Titles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Witcosky</dc:creator>
  <cp:lastModifiedBy>Microsoft Office User</cp:lastModifiedBy>
  <cp:lastPrinted>2016-10-19T17:43:51Z</cp:lastPrinted>
  <dcterms:created xsi:type="dcterms:W3CDTF">2011-08-02T18:15:50Z</dcterms:created>
  <dcterms:modified xsi:type="dcterms:W3CDTF">2021-03-17T19:20:59Z</dcterms:modified>
</cp:coreProperties>
</file>